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sjacob\Desktop\"/>
    </mc:Choice>
  </mc:AlternateContent>
  <xr:revisionPtr revIDLastSave="0" documentId="8_{AE4E3838-89C9-4B69-8D65-BBB8B18A5BAD}" xr6:coauthVersionLast="45" xr6:coauthVersionMax="45" xr10:uidLastSave="{00000000-0000-0000-0000-000000000000}"/>
  <workbookProtection workbookAlgorithmName="SHA-512" workbookHashValue="PpNG13eqdOPwJNH92NDvnHwRHCUxYci2bq14YcGyfegBpz8puc+QRE4swdh6xquD9ZSvbxWSiAHkACehNr3yrg==" workbookSaltValue="miZSGKFQvYo5Hlm7kL6cWQ==" workbookSpinCount="100000" lockStructure="1"/>
  <bookViews>
    <workbookView xWindow="-120" yWindow="-120" windowWidth="29040" windowHeight="17640" activeTab="1" xr2:uid="{00000000-000D-0000-FFFF-FFFF00000000}"/>
  </bookViews>
  <sheets>
    <sheet name="Instructions" sheetId="3" r:id="rId1"/>
    <sheet name="Calculateur" sheetId="1" r:id="rId2"/>
    <sheet name="Variabl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1" l="1"/>
  <c r="K23" i="1" l="1"/>
  <c r="I66" i="1" l="1"/>
  <c r="K66" i="1" s="1"/>
  <c r="K67" i="1" s="1"/>
  <c r="H97" i="1" s="1"/>
  <c r="I62" i="1"/>
  <c r="K62" i="1" s="1"/>
  <c r="K63" i="1" s="1"/>
  <c r="H87" i="1" s="1"/>
  <c r="I39" i="1"/>
  <c r="F10" i="1"/>
  <c r="D10" i="1"/>
  <c r="B97" i="1"/>
  <c r="B93" i="1"/>
  <c r="B87" i="1"/>
  <c r="B83" i="1"/>
  <c r="B77" i="1"/>
  <c r="B73" i="1"/>
  <c r="F66" i="1"/>
  <c r="H66" i="1" s="1"/>
  <c r="F62" i="1"/>
  <c r="I58" i="1"/>
  <c r="F58" i="1"/>
  <c r="D57" i="1"/>
  <c r="I43" i="1"/>
  <c r="K43" i="1" s="1"/>
  <c r="F43" i="1"/>
  <c r="F38" i="1"/>
  <c r="K19" i="1"/>
  <c r="H19" i="1"/>
  <c r="H23" i="1"/>
  <c r="K21" i="1"/>
  <c r="H21" i="1"/>
  <c r="J31" i="1"/>
  <c r="G30" i="1"/>
  <c r="G26" i="1"/>
  <c r="H26" i="1" s="1"/>
  <c r="J26" i="1"/>
  <c r="K26" i="1" s="1"/>
  <c r="G27" i="1"/>
  <c r="H27" i="1" s="1"/>
  <c r="J27" i="1"/>
  <c r="K27" i="1" s="1"/>
  <c r="G28" i="1"/>
  <c r="H28" i="1" s="1"/>
  <c r="J28" i="1"/>
  <c r="K28" i="1" s="1"/>
  <c r="G29" i="1"/>
  <c r="H29" i="1" s="1"/>
  <c r="J29" i="1"/>
  <c r="K29" i="1" s="1"/>
  <c r="J25" i="1"/>
  <c r="K25" i="1" s="1"/>
  <c r="G25" i="1"/>
  <c r="H25" i="1" s="1"/>
  <c r="D24" i="1"/>
  <c r="F22" i="1"/>
  <c r="D22" i="1"/>
  <c r="F20" i="1"/>
  <c r="D20" i="1"/>
  <c r="D18" i="1"/>
  <c r="B18" i="1"/>
  <c r="H67" i="1" l="1"/>
  <c r="H93" i="1" s="1"/>
  <c r="H58" i="1"/>
  <c r="H59" i="1" s="1"/>
  <c r="H73" i="1" s="1"/>
  <c r="H62" i="1"/>
  <c r="H63" i="1" s="1"/>
  <c r="H83" i="1" s="1"/>
  <c r="K58" i="1"/>
  <c r="K59" i="1" s="1"/>
  <c r="H77" i="1" s="1"/>
  <c r="H10" i="1"/>
  <c r="K10" i="1" s="1"/>
  <c r="K14" i="1" s="1"/>
  <c r="D52" i="1" l="1"/>
  <c r="D48" i="1"/>
  <c r="D30" i="1"/>
  <c r="D31" i="1"/>
  <c r="K31" i="1" l="1"/>
  <c r="K34" i="1" s="1"/>
  <c r="D34" i="1"/>
  <c r="D39" i="1" s="1"/>
  <c r="K39" i="1" s="1"/>
  <c r="H30" i="1"/>
  <c r="H33" i="1" s="1"/>
  <c r="D33" i="1"/>
  <c r="D38" i="1" s="1"/>
  <c r="B52" i="1" l="1"/>
  <c r="H43" i="1"/>
  <c r="H38" i="1"/>
  <c r="B48" i="1" l="1"/>
  <c r="F48" i="1" s="1"/>
  <c r="K48" i="1" s="1"/>
  <c r="D93" i="1" s="1"/>
  <c r="F52" i="1"/>
  <c r="K52" i="1" s="1"/>
  <c r="D77" i="1" l="1"/>
  <c r="D97" i="1"/>
  <c r="F97" i="1" s="1"/>
  <c r="K97" i="1" s="1"/>
  <c r="K99" i="1" s="1"/>
  <c r="D87" i="1"/>
  <c r="F93" i="1"/>
  <c r="K93" i="1" s="1"/>
  <c r="K95" i="1" s="1"/>
  <c r="D73" i="1"/>
  <c r="D83" i="1"/>
  <c r="F77" i="1" l="1"/>
  <c r="K77" i="1" s="1"/>
  <c r="K79" i="1" s="1"/>
  <c r="F83" i="1"/>
  <c r="K83" i="1" s="1"/>
  <c r="K85" i="1" s="1"/>
  <c r="F73" i="1"/>
  <c r="K73" i="1" s="1"/>
  <c r="K75" i="1" s="1"/>
  <c r="F87" i="1"/>
  <c r="K87" i="1" s="1"/>
  <c r="K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Francois Albert</author>
  </authors>
  <commentList>
    <comment ref="K3" authorId="0" shapeId="0" xr:uid="{00000000-0006-0000-0100-000001000000}">
      <text>
        <r>
          <rPr>
            <sz val="9"/>
            <color indexed="81"/>
            <rFont val="Calibri"/>
            <family val="2"/>
            <scheme val="minor"/>
          </rPr>
          <t>Inscrire le total des loyers mensuels des logements et des locaux commerciaux qui étaient loués en 2019.
Estimer la valeur des logements et locaux inoccupés en considérant le loyer mensuel habituellement exigé pour des logements comparables. De la même façon, estimer les loyers des logements et locaux occupés par le locateur, par des membres de sa famille, par des employés ou utilisés pour l'exploitation de l'immeuble
S'il y a lieu, inscrire les autres revenus annuels bruts, provenant de l'exploitation de l'immeuble en 2019 (par exemple, des services payables à l'utilisation, comme une buanderie). Toutefois, ne pas considérer les revenus d'exploitation d'un local loué à des fins commerciales.</t>
        </r>
        <r>
          <rPr>
            <sz val="9"/>
            <color indexed="81"/>
            <rFont val="Tahoma"/>
            <family val="2"/>
          </rPr>
          <t xml:space="preserve">
</t>
        </r>
      </text>
    </comment>
    <comment ref="K16" authorId="0" shapeId="0" xr:uid="{00000000-0006-0000-0100-000002000000}">
      <text>
        <r>
          <rPr>
            <sz val="9"/>
            <color indexed="81"/>
            <rFont val="Calibri"/>
            <family val="2"/>
            <scheme val="minor"/>
          </rPr>
          <t>Inscrire le montant des taxes municipales et des taxes scolaires facturées pour l'immeuble pour chacune des années indiquées et calculer la différence entre les deux montants.
Dans le cas des primes d'assurance de l'immeuble, inscrire les montants facturés pour la police en vigueur au 31 décembre 2019 et pour celle en vigueur au 31 décembre 2018, puis calculer la différence entre les deux.
Pour les autres dépenses, seuls les coûts de l'année 2019 sont considérés. Dans chaque cas, multiplier le montant de la dépense par le pourcentage d'ajustement correspondant. Consulter les commentaires pour plus de précisions sur les frais d'énergie, d'entretien, de services et de gestion.
La Régie du logement établit automatiquement la valeur des frais de gestion à 5 % du revenu brut de l'immeuble lorsqu'il n'y a pas de pièce justificative. La CORPIQ estime plutôt que 7 % est un minimum. Toutefois, lors d'une fixation de loyer, la Régie peut considérer jusqu'à 10 % sur la justification des frais de gestion.</t>
        </r>
      </text>
    </comment>
    <comment ref="J25" authorId="0" shapeId="0" xr:uid="{00000000-0006-0000-0100-000003000000}">
      <text>
        <r>
          <rPr>
            <sz val="8"/>
            <color indexed="81"/>
            <rFont val="Calibri"/>
            <family val="2"/>
            <scheme val="minor"/>
          </rPr>
          <t xml:space="preserve">Le taux de -1.3 % retenu par la Régie du logement provient d’un calcul de Statistique Canada : elle constate qu’en bénéficiant du tarif réduit d’électricité pour les 40 premiers kWh par jour, plutôt que les premiers 36 kWh en 2018, les consommateurs auraient donc, en moyenne, bénéficié d’une baisse globale de leur coût pour une même consommation. </t>
        </r>
      </text>
    </comment>
    <comment ref="J26" authorId="0" shapeId="0" xr:uid="{00000000-0006-0000-0100-000004000000}">
      <text>
        <r>
          <rPr>
            <sz val="8"/>
            <color indexed="81"/>
            <rFont val="Calibri"/>
            <family val="2"/>
            <scheme val="minor"/>
          </rPr>
          <t>La variation des prix du gaz naturel est celle observée en moyenne au cours des 12 mois de 2019 comparativement à 2018. Or, la CORPIQ trouve qu'il serait plus juste que la Régie du logement établisse son calcul à partir des prix observés en moyenne lors des mois de consommation, soit d'octobre à avril, qui reflètent davantage les coûts des propriétaires qui incluent le chauffage dans le loyer</t>
        </r>
      </text>
    </comment>
    <comment ref="J27" authorId="0" shapeId="0" xr:uid="{00000000-0006-0000-0100-000005000000}">
      <text>
        <r>
          <rPr>
            <sz val="8"/>
            <color indexed="81"/>
            <rFont val="Calibri"/>
            <family val="2"/>
            <scheme val="minor"/>
          </rPr>
          <t>La variation des prix du mazout est celle observée en moyenne au cours des 12 mois de 2019 comparativement à 2018. Or, la CORPIQ trouve qu'il serait plus juste que la Régie du logement établisse son calcul à partir des prix observés en moyenne lors des mois de consommation, soit d'octobre à avril, qui reflètent davantage les coûts des propriétaires qui incluent le chauffage dans le loyer.</t>
        </r>
      </text>
    </comment>
    <comment ref="J28" authorId="0" shapeId="0" xr:uid="{00000000-0006-0000-0100-000006000000}">
      <text>
        <r>
          <rPr>
            <sz val="8"/>
            <color indexed="81"/>
            <rFont val="Calibri"/>
            <family val="2"/>
            <scheme val="minor"/>
          </rPr>
          <t>La CORPIQ considère que l'ajustement des frais d'entretien doit être au moins un point de pourcentage supérieur au taux d'ajustement du revenu net, afin de favoriser les dépenses d'entretien.</t>
        </r>
      </text>
    </comment>
    <comment ref="J31" authorId="0" shapeId="0" xr:uid="{00000000-0006-0000-0100-000007000000}">
      <text>
        <r>
          <rPr>
            <sz val="8"/>
            <color indexed="81"/>
            <rFont val="Calibri"/>
            <family val="2"/>
            <scheme val="minor"/>
          </rPr>
          <t>Selon la Régie du logement, les frais de gestion évoluent de façon analogue aux loyers. Or, les loyers au Québec ont augmenté de 3,2 % pour les mêmes logements en 2019, selon la SCHL. Le taux d’ajustement de 1,9 % utilisé par la Régie n’est donc pas le bon. La CORPIQ propose plutôt d'utiliser 2,1% qui correspond au taux d'inflation général.
De plus, le montant de base des frais de gestion devrait, selon la CORPIQ, s'établir par défaut à au moins 7 % des revenus de l'immeuble plutôt qu'à 5 % tel que considéré par la Régie du logement, ce qui reflèterait davantage la valeur réelle des frais. Le résultat du calcul de la CORPIQ inclut donc des frais de gestion à 7 % des revenus de l'immeuble, avant ajustement. Toutefois, lors d'une fixation de loyer, la Régie du logement peut considérer jusqu'à 10 %, sur justification des frais de gestion par le propriétaire.</t>
        </r>
      </text>
    </comment>
    <comment ref="K36" authorId="0" shapeId="0" xr:uid="{00000000-0006-0000-0100-000008000000}">
      <text>
        <r>
          <rPr>
            <sz val="9"/>
            <color indexed="81"/>
            <rFont val="Calibri"/>
            <family val="2"/>
            <scheme val="minor"/>
          </rPr>
          <t>Calculer la différence entre les revenus de l'immeuble et le total des dépenses d'exploitation et multiplier le résultat par le pourcentage indiqué.</t>
        </r>
      </text>
    </comment>
    <comment ref="I39" authorId="0" shapeId="0" xr:uid="{00000000-0006-0000-0100-000009000000}">
      <text>
        <r>
          <rPr>
            <sz val="8"/>
            <color indexed="81"/>
            <rFont val="Calibri"/>
            <family val="2"/>
            <scheme val="minor"/>
          </rPr>
          <t>Selon la Régie du logement, l’ajustement du revenu net doit correspondre à la variation des loyers au Québec au cours de l’année précédente. Puis, elle divise ensuite ce taux par deux. Or, les loyers au Québec ont augmenté de 3,2 % pour les mêmes logements en 2019, selon la SCHL, ce qui conduirait à un ajustement de 1,6 %. Le taux d’ajustement de 1 % utilisé par la Régie n’est donc pas le bon. La CORPIQ propose plutôt d’utiliser l’indice de prix de construction des logements neufs, qui est de 2,7 %.</t>
        </r>
      </text>
    </comment>
    <comment ref="K41" authorId="0" shapeId="0" xr:uid="{00000000-0006-0000-0100-00000A000000}">
      <text>
        <r>
          <rPr>
            <sz val="9"/>
            <color indexed="81"/>
            <rFont val="Calibri"/>
            <family val="2"/>
            <scheme val="minor"/>
          </rPr>
          <t>Les réparations et améliorations majeures donnent lieu à des coûts qui ne font pas partie des dépenses d'exploitation assumées régulièrement pour l'immeuble.
Il peut s'agir de travaux visant à réparer ou modifier les principaux éléments de la structure de l'immeuble (toit, tuyauterie, système de chauffage, isolation, fenestration), de travaux de rénovation (menuiserie, armoires) dans les logements ou les espaces communs ou encore d'installations supplémentaires (stationnement, piscine).
Ne pas tenir compte d'une dépense faite uniquement au bénéfice des locaux commerciaux.
Multiplier le total de ces dépenses, pour l'année 2019, par le pourcentage indiqué.</t>
        </r>
      </text>
    </comment>
    <comment ref="I43" authorId="0" shapeId="0" xr:uid="{00000000-0006-0000-0100-00000B000000}">
      <text>
        <r>
          <rPr>
            <sz val="8"/>
            <color indexed="81"/>
            <rFont val="Calibri"/>
            <family val="2"/>
            <scheme val="minor"/>
          </rPr>
          <t>Afin de compenser le propriétaire pour l'utilisation du capital immobilier et afin de permettre un rendement équivalent à celui sur son immeuble, la CORPIQ propose d'utiliser un taux de rendement de long terme sans risque, soit la moyenne mobile de 3 ans du rendement réel (corrigé de l'inflation) des obligations d'épargne du Canada pour 10 ans, et d'y ajouter une prime de 6 %, représentant assez bien le risque de l'investissement immobilier au Québec. Présentement, le gouvernement du Québec fournit plutôt à la Régie du logement comme critère le taux de rendement des certificats de placement garanti, auquel s'ajoute 1 % à titre « incitatif ». L'augmentation de loyer qui en découle ne permet donc jamais au propriétaire de recouvrer son investissement.</t>
        </r>
      </text>
    </comment>
    <comment ref="K45" authorId="0" shapeId="0" xr:uid="{00000000-0006-0000-0100-00000C000000}">
      <text>
        <r>
          <rPr>
            <sz val="9"/>
            <color indexed="81"/>
            <rFont val="Calibri"/>
            <family val="2"/>
            <scheme val="minor"/>
          </rPr>
          <t>La somme des ajustements retenus (dépenses d'exploitation, revenu net et réparations et améliorations majeures) divisée par les revenus annuels de l'immeuble conduit à un pourcentage d'ajustement de tous les loyers de l'immeuble, avant prise en compte des dépenses majeures spécifiques à certains logements.</t>
        </r>
      </text>
    </comment>
    <comment ref="K55" authorId="0" shapeId="0" xr:uid="{00000000-0006-0000-0100-00000D000000}">
      <text>
        <r>
          <rPr>
            <sz val="9"/>
            <color indexed="81"/>
            <rFont val="Calibri"/>
            <family val="2"/>
            <scheme val="minor"/>
          </rPr>
          <t>Si des réparations ou améliorations majeures ont été effectuées dans ce logement en 2019, en inscrire le montant et le multiplier par le pourcentage indiqué, puis diviser par 12 pour obtenir l'ajustement mensuel. 
Lorsque des travaux ont profité à plus d'un logement (mais pas à tout l'immeuble), évaluer le coût imputable au logement faisant l'objet de ce calcul.</t>
        </r>
      </text>
    </comment>
    <comment ref="I58" authorId="0" shapeId="0" xr:uid="{00000000-0006-0000-0100-00000E000000}">
      <text>
        <r>
          <rPr>
            <sz val="8"/>
            <color indexed="81"/>
            <rFont val="Calibri"/>
            <family val="2"/>
            <scheme val="minor"/>
          </rPr>
          <t>Afin de compenser le propriétaire pour l'utilisation du capital immobilier et afin de permettre un rendement équivalent à celui sur son immeuble, la CORPIQ propose d'utiliser un taux de rendement de long terme sans risque, soit la moyenne mobile de 3 ans du rendement réel (corrigé de l'inflation) des obligations d'épargne du Canada pour 10 ans, et d'y ajouter une prime de 6 %, représentant assez bien le risque de l'investissement immobilier au Québec. Présentement, le gouvernement du Québec fournit plutôt à la Régie du logement comme critère le taux de rendement des certificats de placement garanti, auquel s'ajoute 1 % à titre « incitatif ». L'augmentation de loyer qui en découle ne permet donc jamais au propriétaire de recouvrer son investissement.</t>
        </r>
      </text>
    </comment>
    <comment ref="I62" authorId="0" shapeId="0" xr:uid="{00000000-0006-0000-0100-00000F000000}">
      <text>
        <r>
          <rPr>
            <sz val="8"/>
            <color indexed="81"/>
            <rFont val="Calibri"/>
            <family val="2"/>
            <scheme val="minor"/>
          </rPr>
          <t>Afin de compenser le propriétaire pour l'utilisation du capital immobilier et afin de permettre un rendement équivalent à celui sur son immeuble, la CORPIQ propose d'utiliser un taux de rendement de long terme sans risque, soit la moyenne mobile de 3 ans du rendement réel (corrigé de l'inflation) des obligations d'épargne du Canada pour 10 ans, et d'y ajouter une prime de 6 %, représentant assez bien le risque de l'investissement immobilier au Québec. Présentement, le gouvernement du Québec fournit plutôt à la Régie du logement comme critère le taux de rendement des certificats de placement garanti, auquel s'ajoute 1 % à titre « incitatif ». L'augmentation de loyer qui en découle ne permet donc jamais au propriétaire de recouvrer son investissement.</t>
        </r>
      </text>
    </comment>
    <comment ref="I66" authorId="0" shapeId="0" xr:uid="{00000000-0006-0000-0100-000010000000}">
      <text>
        <r>
          <rPr>
            <sz val="8"/>
            <color indexed="81"/>
            <rFont val="Calibri"/>
            <family val="2"/>
            <scheme val="minor"/>
          </rPr>
          <t>Afin de compenser le propriétaire pour l'utilisation du capital immobilier et afin de permettre un rendement équivalent à celui sur son immeuble, la CORPIQ propose d'utiliser un taux de rendement de long terme sans risque, soit la moyenne mobile de 3 ans du rendement réel (corrigé de l'inflation) des obligations d'épargne du Canada pour 10 ans, et d'y ajouter une prime de 6 %, représentant assez bien le risque de l'investissement immobilier au Québec. Présentement, le gouvernement du Québec fournit plutôt à la Régie du logement comme critère le taux de rendement des certificats de placement garanti, auquel s'ajoute 1 % à titre « incitatif ». L'augmentation de loyer qui en découle ne permet donc jamais au propriétaire de recouvrer son investissement.</t>
        </r>
      </text>
    </comment>
    <comment ref="K69" authorId="0" shapeId="0" xr:uid="{00000000-0006-0000-0100-000011000000}">
      <text>
        <r>
          <rPr>
            <sz val="9"/>
            <color indexed="81"/>
            <rFont val="Calibri"/>
            <family val="2"/>
            <scheme val="minor"/>
          </rPr>
          <t>Appliquer au loyer le pourcentage d'ajustement F calculé pour l'immeuble, puis additionner s'il y a lieu l'ajustement supplémentaire G pour les dépenses spécifiques au logement.
En vertu des règles utilisées en fixation judiciaire, le résultat est arrondi au dollar le plus près</t>
        </r>
      </text>
    </comment>
  </commentList>
</comments>
</file>

<file path=xl/sharedStrings.xml><?xml version="1.0" encoding="utf-8"?>
<sst xmlns="http://schemas.openxmlformats.org/spreadsheetml/2006/main" count="206" uniqueCount="80">
  <si>
    <t>REVENUS DE L'IMMEUBLE</t>
  </si>
  <si>
    <t>Loués</t>
  </si>
  <si>
    <t>Inoccupés</t>
  </si>
  <si>
    <t>Occupés par le locateur</t>
  </si>
  <si>
    <t>TOTAL</t>
  </si>
  <si>
    <t>Logements</t>
  </si>
  <si>
    <t>Locaux non résidentiels</t>
  </si>
  <si>
    <t>Loyers mensuels</t>
  </si>
  <si>
    <t>A</t>
  </si>
  <si>
    <t>x12=</t>
  </si>
  <si>
    <t>+</t>
  </si>
  <si>
    <t>=</t>
  </si>
  <si>
    <t>Autres revenus provenant de l'exploitation de l'immeuble</t>
  </si>
  <si>
    <t>Revenus annuels</t>
  </si>
  <si>
    <t>DÉPENSES D'EXPLOITATION DE L'IMMEUBLE</t>
  </si>
  <si>
    <t>CORPIQ</t>
  </si>
  <si>
    <t>RÉGIE DU LOGEMENT</t>
  </si>
  <si>
    <t>CALCULS DES AUGMENTATIONS DE LOYER</t>
  </si>
  <si>
    <t>-</t>
  </si>
  <si>
    <t>Taxes municipales</t>
  </si>
  <si>
    <t>Taxes scolaires</t>
  </si>
  <si>
    <t>Assurances</t>
  </si>
  <si>
    <t>Électricité</t>
  </si>
  <si>
    <t>X</t>
  </si>
  <si>
    <t>Gaz</t>
  </si>
  <si>
    <t>Entretien</t>
  </si>
  <si>
    <t>Gestion</t>
  </si>
  <si>
    <t>Régie du logement</t>
  </si>
  <si>
    <t>Mazout (ou autre énergie)</t>
  </si>
  <si>
    <t>Services</t>
  </si>
  <si>
    <t>Gestion selon la CORPIQ</t>
  </si>
  <si>
    <t>Dépenses d'exploitation selon Régie</t>
  </si>
  <si>
    <t>Dépenses d'exploitation selon la CORPIQ</t>
  </si>
  <si>
    <t>(somme des cases ci-dessus)</t>
  </si>
  <si>
    <t>Ajustement</t>
  </si>
  <si>
    <t>B</t>
  </si>
  <si>
    <t>C</t>
  </si>
  <si>
    <t>Montant A - montant B</t>
  </si>
  <si>
    <t>D</t>
  </si>
  <si>
    <t>RÉPARATIONS ET AMÉLIORATIONS MAJEURES RELATIVES À TOUT L'IMMEUBLE</t>
  </si>
  <si>
    <t>E</t>
  </si>
  <si>
    <t>POURCENTAGE D'AJUSTEMENT DES LOYERS DE L'IMMEUBLE</t>
  </si>
  <si>
    <t>(somme des cases C,D et E)</t>
  </si>
  <si>
    <r>
      <rPr>
        <sz val="11"/>
        <color theme="1"/>
        <rFont val="Calibri"/>
        <family val="2"/>
      </rPr>
      <t>÷</t>
    </r>
  </si>
  <si>
    <t>F</t>
  </si>
  <si>
    <t>x100</t>
  </si>
  <si>
    <t>RÉPARATIONS ET AMÉLIORATIONS MAJEURES RELATIVES AU LOGEMENT</t>
  </si>
  <si>
    <t>(En outre des dépenses déclarées à la case E)</t>
  </si>
  <si>
    <r>
      <rPr>
        <sz val="8"/>
        <color theme="1"/>
        <rFont val="Calibri"/>
        <family val="2"/>
      </rPr>
      <t>÷12</t>
    </r>
  </si>
  <si>
    <t>G</t>
  </si>
  <si>
    <t>AJUSTEMENT DE LOYER DU LOGEMENT</t>
  </si>
  <si>
    <t>(% de la case F)</t>
  </si>
  <si>
    <t>(Montant de la case G)</t>
  </si>
  <si>
    <t>Après arrondissement</t>
  </si>
  <si>
    <t>AVERTISSEMENT</t>
  </si>
  <si>
    <t>4. La CORPIQ recommande aux propriétaires de ne jamais diminuer un loyer, mais plutôt de négocier, si nécessaire, une amélioration au logement, l’ajout d’un service ou offrir un bien meuble en cadeau.</t>
  </si>
  <si>
    <t>CALCULATEUR D'AUGMENTATION DE LOYER CORPIQ</t>
  </si>
  <si>
    <t>Détails…</t>
  </si>
  <si>
    <t>Accéder au Calculateur avec l'onglet au bas de la page.</t>
  </si>
  <si>
    <t>LOGEMENT 1</t>
  </si>
  <si>
    <t>LOGEMENT 2</t>
  </si>
  <si>
    <t>LOGEMENT 3</t>
  </si>
  <si>
    <t>Loyer mensuel du logement (avant augmentation)</t>
  </si>
  <si>
    <t>(montant de la case A)</t>
  </si>
  <si>
    <t>Dépenses majeures spécifiques au logement</t>
  </si>
  <si>
    <t>Ce formulaire est protégé afin d'assurer l'intégrité des données et des calculs.</t>
  </si>
  <si>
    <t>AVIS IMPORTANTS DE LA CORPIQ</t>
  </si>
  <si>
    <t>Remplir les champs jaunes du formulaire pour faire vos calculs.</t>
  </si>
  <si>
    <t>Gestion selon la Régie</t>
  </si>
  <si>
    <t>REVENU NET</t>
  </si>
  <si>
    <t>Revenu net</t>
  </si>
  <si>
    <t>Dépense majeure immeuble</t>
  </si>
  <si>
    <t>Dépense majeure logement</t>
  </si>
  <si>
    <t>Dépenses majeures relatives à tout l'immeuble</t>
  </si>
  <si>
    <t>Mazout ou autre énergie</t>
  </si>
  <si>
    <t>Ce formulaire comporte deux calculs découlant de la méthode de fixation de loyer appliquée par la Régie du logement. Le premier calcul prend en considération les critères de fixation officiels décrétés par le ministre des Affaires municipales, des Régions et de l'Occupation du territoire pour les baux débutant après le 1er avril 2019. Le second calcul comporte des critères différents que la CORPIQ considère comme étant un minimum acceptable, dans le cas où le loyer est déjà à niveau avec le marché. Aucun de ces calculs n'est obligatoire. Il appartient à chaque propriétaire de déterminer l'augmentation de loyer qu'il juge raisonnable et de négocier avec le locataire. Cependant, en cas de contestation par un locataire, seuls les critères de fixation de loyer officiels publiés par la ministre seront considérés par le tribunal de la Régie du logement.</t>
  </si>
  <si>
    <t>Base des Frais de gestion</t>
  </si>
  <si>
    <t>2. Si vous envoyez un avis d’augmentation de loyer à un locataire qui a l’habitude de refuser chaque année, même après lui avoir offert de vérifier vos factures, la CORPIQ suggère d’utiliser le taux calculé selon la méthode de la Régie du logement. Lorsque vous demanderez au tribunal de fixer le loyer, cela augmentera vos chances que le locataire soit condamné à payer les frais judiciaires (de 49 $ à 78$, selon le loyer), en plus de devoir verser l’augmentation de loyer demandée.</t>
  </si>
  <si>
    <r>
      <t>3. En 2019, les taux d’inoccupation au Québec étaient à leur plus bas en quinze ans. Il est donc possible que le marché vous avantage dans la négociation du nouveau loyer. Nous vous proposons aussi de lui rappeler que le coût d’un déménagement équivaut à payer environ un 13</t>
    </r>
    <r>
      <rPr>
        <sz val="8"/>
        <rFont val="Calibri"/>
        <family val="2"/>
        <scheme val="minor"/>
      </rPr>
      <t>e</t>
    </r>
    <r>
      <rPr>
        <sz val="11"/>
        <rFont val="Calibri"/>
        <family val="2"/>
        <scheme val="minor"/>
      </rPr>
      <t> mois de loyer.</t>
    </r>
  </si>
  <si>
    <t>1. Si le loyer que vous désirez ajuster est inférieur à la valeur du logement sur marché, la CORPIQ considère que les taux calculés dans ce formulaire sont insuffisants pour combler le déficit. Au cours des 15 dernières années, les loyers au Québec ont progressé de 2,1 % en moyenne par année. Si cette tendance se maintient, votre augmentation demandée devrait donc dépasser 2,1 % pour commencer à combler ce déficit avec le marché.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</si>
</sst>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0.0%"/>
    <numFmt numFmtId="165" formatCode="0.0000"/>
    <numFmt numFmtId="166" formatCode="_ * #,##0_)\ &quot;$&quot;_ ;_ * \(#,##0\)\ &quot;$&quot;_ ;_ * &quot;-&quot;??_)\ &quot;$&quot;_ ;_ @_ "/>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8"/>
      <color theme="1"/>
      <name val="Calibri"/>
      <family val="2"/>
      <scheme val="minor"/>
    </font>
    <font>
      <b/>
      <sz val="18"/>
      <color theme="0"/>
      <name val="Calibri"/>
      <family val="2"/>
      <scheme val="minor"/>
    </font>
    <font>
      <sz val="6"/>
      <color theme="1"/>
      <name val="Calibri"/>
      <family val="2"/>
      <scheme val="minor"/>
    </font>
    <font>
      <sz val="11"/>
      <color theme="1"/>
      <name val="Calibri"/>
      <family val="2"/>
    </font>
    <font>
      <sz val="8"/>
      <color theme="1"/>
      <name val="Calibri"/>
      <family val="2"/>
    </font>
    <font>
      <b/>
      <sz val="14"/>
      <color rgb="FFFF0000"/>
      <name val="Calibri"/>
      <family val="2"/>
      <scheme val="minor"/>
    </font>
    <font>
      <sz val="11"/>
      <name val="Calibri"/>
      <family val="2"/>
      <scheme val="minor"/>
    </font>
    <font>
      <sz val="8"/>
      <name val="Calibri"/>
      <family val="2"/>
      <scheme val="minor"/>
    </font>
    <font>
      <sz val="9"/>
      <color indexed="81"/>
      <name val="Tahoma"/>
      <family val="2"/>
    </font>
    <font>
      <sz val="9"/>
      <color indexed="81"/>
      <name val="Calibri"/>
      <family val="2"/>
      <scheme val="minor"/>
    </font>
    <font>
      <sz val="8"/>
      <color indexed="81"/>
      <name val="Calibri"/>
      <family val="2"/>
      <scheme val="minor"/>
    </font>
    <font>
      <b/>
      <sz val="14"/>
      <color theme="0"/>
      <name val="Calibri"/>
      <family val="2"/>
      <scheme val="minor"/>
    </font>
    <font>
      <i/>
      <sz val="11"/>
      <color theme="1"/>
      <name val="Calibri"/>
      <family val="2"/>
      <scheme val="minor"/>
    </font>
    <font>
      <b/>
      <sz val="22"/>
      <color theme="1"/>
      <name val="Calibri"/>
      <family val="2"/>
      <scheme val="minor"/>
    </font>
    <font>
      <sz val="22"/>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4" tint="-0.499984740745262"/>
        <bgColor indexed="64"/>
      </patternFill>
    </fill>
    <fill>
      <patternFill patternType="solid">
        <fgColor theme="9" tint="0.59999389629810485"/>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8" fillId="0" borderId="0" xfId="0" applyFont="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quotePrefix="1" applyFont="1" applyAlignment="1">
      <alignment horizontal="center" vertical="center"/>
    </xf>
    <xf numFmtId="0" fontId="11" fillId="3" borderId="0" xfId="0" applyFont="1" applyFill="1" applyAlignment="1">
      <alignment vertical="center"/>
    </xf>
    <xf numFmtId="1" fontId="9" fillId="0" borderId="0" xfId="0" applyNumberFormat="1" applyFont="1" applyAlignment="1">
      <alignment horizontal="center" vertical="center"/>
    </xf>
    <xf numFmtId="0" fontId="3" fillId="0" borderId="0" xfId="0" applyFont="1" applyAlignment="1">
      <alignment vertical="center"/>
    </xf>
    <xf numFmtId="0" fontId="12" fillId="0" borderId="0" xfId="0" applyFont="1" applyBorder="1" applyAlignment="1">
      <alignment horizontal="center" vertical="center"/>
    </xf>
    <xf numFmtId="0" fontId="0" fillId="2" borderId="0" xfId="0" quotePrefix="1" applyFont="1" applyFill="1" applyAlignment="1">
      <alignment horizontal="center" vertical="center"/>
    </xf>
    <xf numFmtId="0" fontId="0" fillId="2" borderId="0" xfId="0" applyFont="1" applyFill="1" applyAlignment="1">
      <alignment vertical="center"/>
    </xf>
    <xf numFmtId="0" fontId="0" fillId="2" borderId="0" xfId="0" applyFont="1" applyFill="1" applyAlignment="1">
      <alignment horizontal="center" vertical="center"/>
    </xf>
    <xf numFmtId="164" fontId="0" fillId="2" borderId="0" xfId="2" applyNumberFormat="1" applyFont="1" applyFill="1" applyAlignment="1">
      <alignment horizontal="center" vertical="center"/>
    </xf>
    <xf numFmtId="0" fontId="9" fillId="2" borderId="0" xfId="0" quotePrefix="1" applyFont="1" applyFill="1" applyAlignment="1">
      <alignment horizontal="center" vertical="center"/>
    </xf>
    <xf numFmtId="0" fontId="9" fillId="2" borderId="0" xfId="0" applyFont="1" applyFill="1" applyAlignment="1">
      <alignment horizontal="center" vertical="center"/>
    </xf>
    <xf numFmtId="164" fontId="9" fillId="2" borderId="0" xfId="2" applyNumberFormat="1" applyFont="1" applyFill="1" applyAlignment="1">
      <alignment horizontal="center" vertical="center"/>
    </xf>
    <xf numFmtId="164" fontId="9" fillId="0" borderId="0" xfId="2" applyNumberFormat="1" applyFont="1" applyAlignment="1">
      <alignment horizontal="center" vertical="center"/>
    </xf>
    <xf numFmtId="164" fontId="0" fillId="5" borderId="0" xfId="2" applyNumberFormat="1" applyFont="1" applyFill="1" applyAlignment="1">
      <alignment horizontal="center" vertical="center"/>
    </xf>
    <xf numFmtId="0" fontId="9" fillId="0" borderId="0" xfId="0" quotePrefix="1" applyFont="1" applyAlignment="1">
      <alignment horizontal="center" vertical="center"/>
    </xf>
    <xf numFmtId="0" fontId="9" fillId="2" borderId="0" xfId="0" applyFont="1" applyFill="1" applyAlignment="1">
      <alignment horizontal="left" vertical="center"/>
    </xf>
    <xf numFmtId="44" fontId="3" fillId="2" borderId="1" xfId="0" applyNumberFormat="1" applyFont="1" applyFill="1" applyBorder="1" applyAlignment="1">
      <alignment horizontal="center" vertical="center"/>
    </xf>
    <xf numFmtId="44" fontId="3" fillId="2" borderId="1" xfId="0" applyNumberFormat="1" applyFont="1" applyFill="1" applyBorder="1" applyAlignment="1">
      <alignment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2" borderId="0" xfId="0" applyFont="1" applyFill="1" applyBorder="1" applyAlignment="1">
      <alignment horizontal="center" vertical="center"/>
    </xf>
    <xf numFmtId="164" fontId="9" fillId="2" borderId="0" xfId="2" applyNumberFormat="1" applyFont="1" applyFill="1" applyAlignment="1">
      <alignment horizontal="right" vertical="center"/>
    </xf>
    <xf numFmtId="0" fontId="9" fillId="2" borderId="0" xfId="0" applyFont="1" applyFill="1" applyAlignment="1">
      <alignment vertical="center"/>
    </xf>
    <xf numFmtId="44" fontId="3" fillId="0" borderId="1" xfId="1" applyFont="1" applyBorder="1" applyAlignment="1">
      <alignment horizontal="center" vertical="center"/>
    </xf>
    <xf numFmtId="44" fontId="3" fillId="0" borderId="0" xfId="1" applyFont="1" applyBorder="1" applyAlignment="1">
      <alignment horizontal="center" vertical="center"/>
    </xf>
    <xf numFmtId="44" fontId="3" fillId="2" borderId="0" xfId="0" applyNumberFormat="1" applyFont="1" applyFill="1" applyBorder="1" applyAlignment="1">
      <alignment vertical="center"/>
    </xf>
    <xf numFmtId="44" fontId="0" fillId="2" borderId="0" xfId="1" quotePrefix="1" applyFont="1" applyFill="1" applyBorder="1" applyAlignment="1">
      <alignment horizontal="center" vertical="center"/>
    </xf>
    <xf numFmtId="0" fontId="9" fillId="0" borderId="0" xfId="0" applyFont="1" applyAlignment="1">
      <alignment vertical="center"/>
    </xf>
    <xf numFmtId="44" fontId="3" fillId="2" borderId="1" xfId="1" applyFont="1" applyFill="1" applyBorder="1" applyAlignment="1">
      <alignment vertical="center"/>
    </xf>
    <xf numFmtId="0" fontId="9" fillId="2" borderId="0" xfId="0" quotePrefix="1" applyFont="1" applyFill="1" applyAlignment="1">
      <alignment horizontal="right" vertical="center"/>
    </xf>
    <xf numFmtId="44" fontId="3" fillId="2" borderId="1" xfId="0" quotePrefix="1" applyNumberFormat="1" applyFont="1" applyFill="1" applyBorder="1" applyAlignment="1">
      <alignment horizontal="center" vertical="center"/>
    </xf>
    <xf numFmtId="165" fontId="3" fillId="2" borderId="1" xfId="0" applyNumberFormat="1" applyFont="1" applyFill="1" applyBorder="1" applyAlignment="1">
      <alignment horizontal="center" vertical="center"/>
    </xf>
    <xf numFmtId="10" fontId="3" fillId="2" borderId="1" xfId="2" applyNumberFormat="1" applyFont="1" applyFill="1" applyBorder="1" applyAlignment="1">
      <alignment horizontal="right" vertical="center"/>
    </xf>
    <xf numFmtId="0" fontId="0" fillId="2" borderId="0" xfId="0" quotePrefix="1" applyFont="1" applyFill="1" applyAlignment="1">
      <alignment horizontal="right" vertical="center"/>
    </xf>
    <xf numFmtId="0" fontId="3" fillId="2" borderId="0" xfId="0" applyFont="1" applyFill="1" applyAlignment="1">
      <alignment horizontal="left" vertical="center" wrapText="1"/>
    </xf>
    <xf numFmtId="10" fontId="3" fillId="2" borderId="1" xfId="0" applyNumberFormat="1" applyFont="1" applyFill="1" applyBorder="1" applyAlignment="1">
      <alignment horizontal="center" vertical="center"/>
    </xf>
    <xf numFmtId="0" fontId="0" fillId="2" borderId="2" xfId="0" applyFont="1" applyFill="1" applyBorder="1" applyAlignment="1">
      <alignment vertical="center"/>
    </xf>
    <xf numFmtId="0" fontId="0" fillId="2" borderId="4" xfId="0" applyFont="1" applyFill="1" applyBorder="1" applyAlignment="1">
      <alignment vertical="center"/>
    </xf>
    <xf numFmtId="0" fontId="3" fillId="2" borderId="4" xfId="0" applyFont="1" applyFill="1" applyBorder="1" applyAlignment="1">
      <alignment horizontal="right" vertical="center"/>
    </xf>
    <xf numFmtId="166" fontId="5" fillId="2" borderId="3" xfId="0" applyNumberFormat="1" applyFont="1" applyFill="1" applyBorder="1" applyAlignment="1">
      <alignment vertical="center"/>
    </xf>
    <xf numFmtId="0" fontId="15" fillId="0" borderId="0" xfId="0" applyFont="1"/>
    <xf numFmtId="44" fontId="0" fillId="4" borderId="1" xfId="1" applyFont="1" applyFill="1" applyBorder="1" applyAlignment="1" applyProtection="1">
      <alignment horizontal="center" vertical="center"/>
      <protection locked="0"/>
    </xf>
    <xf numFmtId="44" fontId="3" fillId="0" borderId="1" xfId="1" applyFont="1" applyFill="1" applyBorder="1" applyAlignment="1" applyProtection="1">
      <alignment horizontal="center" vertical="center"/>
    </xf>
    <xf numFmtId="44" fontId="0" fillId="4" borderId="1" xfId="0" applyNumberFormat="1" applyFont="1" applyFill="1" applyBorder="1" applyAlignment="1" applyProtection="1">
      <alignment horizontal="center" vertical="center"/>
      <protection locked="0"/>
    </xf>
    <xf numFmtId="0" fontId="10" fillId="0" borderId="0" xfId="0" applyFont="1"/>
    <xf numFmtId="0" fontId="15" fillId="0" borderId="0" xfId="0" applyFont="1" applyAlignment="1">
      <alignment horizontal="left" vertical="center" wrapText="1"/>
    </xf>
    <xf numFmtId="0" fontId="21" fillId="7" borderId="0" xfId="0" applyFont="1" applyFill="1" applyAlignment="1">
      <alignment horizontal="center" vertical="center"/>
    </xf>
    <xf numFmtId="0" fontId="21" fillId="6" borderId="0" xfId="0" applyFont="1" applyFill="1" applyAlignment="1">
      <alignment horizontal="center" vertical="center"/>
    </xf>
    <xf numFmtId="0" fontId="3" fillId="2"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horizontal="center" vertical="center"/>
    </xf>
    <xf numFmtId="0" fontId="3" fillId="0" borderId="0" xfId="0" applyFont="1" applyAlignment="1">
      <alignment horizontal="center" vertical="center" wrapText="1"/>
    </xf>
    <xf numFmtId="1" fontId="0" fillId="0" borderId="0" xfId="0" applyNumberFormat="1" applyFont="1" applyAlignment="1">
      <alignment vertical="center"/>
    </xf>
    <xf numFmtId="44" fontId="0" fillId="4" borderId="1" xfId="1" applyFont="1" applyFill="1" applyBorder="1" applyAlignment="1" applyProtection="1">
      <alignment vertical="center"/>
      <protection locked="0"/>
    </xf>
    <xf numFmtId="0" fontId="0" fillId="0" borderId="0" xfId="0" quotePrefix="1" applyFont="1" applyBorder="1" applyAlignment="1">
      <alignment horizontal="center" vertical="center"/>
    </xf>
    <xf numFmtId="44" fontId="3" fillId="2" borderId="0" xfId="1" applyFont="1" applyFill="1" applyBorder="1" applyAlignment="1">
      <alignment vertical="center"/>
    </xf>
    <xf numFmtId="0" fontId="0" fillId="2" borderId="0" xfId="0" applyFont="1" applyFill="1" applyBorder="1" applyAlignment="1">
      <alignment vertical="center"/>
    </xf>
    <xf numFmtId="44" fontId="3" fillId="2" borderId="1" xfId="1" applyFont="1" applyFill="1" applyBorder="1" applyAlignment="1">
      <alignment horizontal="center" vertical="center"/>
    </xf>
    <xf numFmtId="0" fontId="0" fillId="0" borderId="0" xfId="0" applyFont="1" applyFill="1" applyAlignment="1">
      <alignment vertical="center"/>
    </xf>
    <xf numFmtId="0" fontId="0" fillId="2" borderId="0" xfId="0" applyFont="1" applyFill="1" applyAlignment="1">
      <alignment horizontal="right" vertical="center"/>
    </xf>
    <xf numFmtId="0" fontId="13" fillId="0" borderId="0" xfId="0" applyFont="1" applyAlignment="1">
      <alignment vertical="center"/>
    </xf>
    <xf numFmtId="0" fontId="6" fillId="0" borderId="5" xfId="0" applyFont="1" applyFill="1" applyBorder="1" applyAlignment="1">
      <alignment vertical="center"/>
    </xf>
    <xf numFmtId="0" fontId="6" fillId="0" borderId="5" xfId="0" applyFont="1" applyFill="1" applyBorder="1" applyAlignment="1">
      <alignment horizontal="center" vertical="center"/>
    </xf>
    <xf numFmtId="0" fontId="7" fillId="0" borderId="5" xfId="0" applyFont="1" applyFill="1" applyBorder="1" applyAlignment="1">
      <alignment horizontal="right" vertical="center"/>
    </xf>
    <xf numFmtId="44" fontId="0" fillId="4" borderId="6" xfId="1" applyFont="1" applyFill="1" applyBorder="1" applyAlignment="1" applyProtection="1">
      <alignment horizontal="center" vertical="center"/>
      <protection locked="0"/>
    </xf>
    <xf numFmtId="0" fontId="0" fillId="8" borderId="0" xfId="0" applyFont="1" applyFill="1" applyAlignment="1">
      <alignment vertical="center"/>
    </xf>
    <xf numFmtId="0" fontId="9" fillId="8" borderId="0" xfId="0" applyFont="1" applyFill="1" applyAlignment="1">
      <alignment horizontal="center" vertical="center"/>
    </xf>
    <xf numFmtId="44" fontId="3" fillId="8" borderId="1" xfId="0" applyNumberFormat="1" applyFont="1" applyFill="1" applyBorder="1" applyAlignment="1">
      <alignment vertical="center"/>
    </xf>
    <xf numFmtId="0" fontId="9" fillId="8" borderId="0" xfId="0" quotePrefix="1" applyFont="1" applyFill="1" applyAlignment="1">
      <alignment horizontal="center" vertical="center"/>
    </xf>
    <xf numFmtId="44" fontId="3" fillId="8" borderId="1" xfId="1" applyFont="1" applyFill="1" applyBorder="1" applyAlignment="1">
      <alignment vertical="center"/>
    </xf>
    <xf numFmtId="164" fontId="9" fillId="8" borderId="0" xfId="2" applyNumberFormat="1" applyFont="1" applyFill="1" applyAlignment="1">
      <alignment horizontal="center" vertical="center"/>
    </xf>
    <xf numFmtId="44" fontId="3" fillId="8" borderId="1" xfId="1" applyFont="1" applyFill="1" applyBorder="1" applyAlignment="1">
      <alignment horizontal="center" vertical="center"/>
    </xf>
    <xf numFmtId="0" fontId="0" fillId="8" borderId="0" xfId="0" applyFont="1" applyFill="1" applyAlignment="1">
      <alignment horizontal="center" vertical="center"/>
    </xf>
    <xf numFmtId="44" fontId="3" fillId="8" borderId="1" xfId="0" applyNumberFormat="1" applyFont="1" applyFill="1" applyBorder="1" applyAlignment="1">
      <alignment horizontal="center" vertical="center"/>
    </xf>
    <xf numFmtId="0" fontId="9" fillId="8" borderId="0" xfId="0" applyFont="1" applyFill="1" applyAlignment="1">
      <alignment horizontal="left" vertical="center"/>
    </xf>
    <xf numFmtId="0" fontId="3" fillId="8" borderId="0" xfId="0" applyFont="1" applyFill="1" applyAlignment="1">
      <alignment horizontal="left" vertical="center" wrapText="1"/>
    </xf>
    <xf numFmtId="0" fontId="9" fillId="8" borderId="0" xfId="0" applyFont="1" applyFill="1" applyAlignment="1">
      <alignment vertical="center"/>
    </xf>
    <xf numFmtId="164" fontId="9" fillId="8" borderId="0" xfId="2" applyNumberFormat="1" applyFont="1" applyFill="1" applyAlignment="1">
      <alignment horizontal="right" vertical="center"/>
    </xf>
    <xf numFmtId="44" fontId="0" fillId="8" borderId="0" xfId="1" quotePrefix="1" applyFont="1" applyFill="1" applyBorder="1" applyAlignment="1">
      <alignment horizontal="center" vertical="center"/>
    </xf>
    <xf numFmtId="44" fontId="3" fillId="8" borderId="1" xfId="0" quotePrefix="1" applyNumberFormat="1" applyFont="1" applyFill="1" applyBorder="1" applyAlignment="1">
      <alignment horizontal="center" vertical="center"/>
    </xf>
    <xf numFmtId="0" fontId="0" fillId="8" borderId="0" xfId="0" quotePrefix="1" applyFont="1" applyFill="1" applyAlignment="1">
      <alignment horizontal="center" vertical="center"/>
    </xf>
    <xf numFmtId="165" fontId="3" fillId="8" borderId="1" xfId="0" applyNumberFormat="1" applyFont="1" applyFill="1" applyBorder="1" applyAlignment="1">
      <alignment horizontal="center" vertical="center"/>
    </xf>
    <xf numFmtId="10" fontId="3" fillId="8" borderId="1" xfId="2" applyNumberFormat="1" applyFont="1" applyFill="1" applyBorder="1" applyAlignment="1">
      <alignment horizontal="right" vertical="center"/>
    </xf>
    <xf numFmtId="0" fontId="0" fillId="8" borderId="0" xfId="0" quotePrefix="1" applyFont="1" applyFill="1" applyAlignment="1">
      <alignment horizontal="right" vertical="center"/>
    </xf>
    <xf numFmtId="0" fontId="9" fillId="8" borderId="0" xfId="0" quotePrefix="1" applyFont="1" applyFill="1" applyAlignment="1">
      <alignment horizontal="right" vertical="center"/>
    </xf>
    <xf numFmtId="0" fontId="0" fillId="8" borderId="0" xfId="0" applyFont="1" applyFill="1" applyAlignment="1">
      <alignment horizontal="right" vertical="center"/>
    </xf>
    <xf numFmtId="10" fontId="3" fillId="8" borderId="1" xfId="0" applyNumberFormat="1" applyFont="1" applyFill="1" applyBorder="1" applyAlignment="1">
      <alignment horizontal="center" vertical="center"/>
    </xf>
    <xf numFmtId="0" fontId="0" fillId="8" borderId="2" xfId="0" applyFont="1" applyFill="1" applyBorder="1" applyAlignment="1">
      <alignment vertical="center"/>
    </xf>
    <xf numFmtId="0" fontId="0" fillId="8" borderId="4" xfId="0" applyFont="1" applyFill="1" applyBorder="1" applyAlignment="1">
      <alignment vertical="center"/>
    </xf>
    <xf numFmtId="0" fontId="3" fillId="8" borderId="4" xfId="0" applyFont="1" applyFill="1" applyBorder="1" applyAlignment="1">
      <alignment horizontal="right" vertical="center"/>
    </xf>
    <xf numFmtId="166" fontId="5" fillId="8" borderId="3"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0" fillId="0" borderId="0" xfId="0" applyFont="1" applyFill="1" applyAlignment="1">
      <alignment horizontal="center" vertical="center"/>
    </xf>
    <xf numFmtId="0" fontId="3" fillId="0" borderId="0" xfId="0" applyFont="1" applyFill="1" applyAlignment="1">
      <alignment horizontal="right" vertical="center"/>
    </xf>
    <xf numFmtId="166" fontId="3" fillId="0" borderId="0" xfId="0" applyNumberFormat="1" applyFont="1" applyFill="1" applyBorder="1" applyAlignment="1">
      <alignment vertical="center"/>
    </xf>
    <xf numFmtId="0" fontId="5" fillId="0" borderId="0" xfId="0" applyFont="1" applyAlignment="1">
      <alignment vertical="center"/>
    </xf>
    <xf numFmtId="0" fontId="9" fillId="0" borderId="0" xfId="0" applyFont="1" applyFill="1" applyAlignment="1">
      <alignment vertical="center"/>
    </xf>
    <xf numFmtId="0" fontId="9" fillId="0" borderId="0" xfId="0" quotePrefix="1" applyFont="1" applyFill="1" applyAlignment="1">
      <alignment horizontal="right" vertical="center"/>
    </xf>
    <xf numFmtId="0" fontId="2" fillId="0" borderId="0" xfId="0" applyFont="1" applyFill="1" applyBorder="1" applyAlignment="1">
      <alignment horizontal="center" vertical="center"/>
    </xf>
    <xf numFmtId="44" fontId="3" fillId="0" borderId="0" xfId="1" applyFont="1" applyFill="1" applyBorder="1" applyAlignment="1">
      <alignment vertical="center"/>
    </xf>
    <xf numFmtId="0" fontId="22" fillId="0" borderId="0" xfId="0" applyFont="1"/>
    <xf numFmtId="0" fontId="0" fillId="0" borderId="0" xfId="0" applyAlignment="1">
      <alignment horizontal="left" vertical="top" wrapText="1"/>
    </xf>
    <xf numFmtId="0" fontId="16" fillId="0" borderId="0" xfId="0" applyFont="1" applyAlignment="1">
      <alignment vertical="top" wrapText="1"/>
    </xf>
    <xf numFmtId="0" fontId="23" fillId="0" borderId="0" xfId="0" applyFont="1"/>
    <xf numFmtId="0" fontId="24" fillId="0" borderId="0" xfId="0" applyFont="1"/>
    <xf numFmtId="0" fontId="3" fillId="8" borderId="0" xfId="0" applyFont="1" applyFill="1" applyAlignment="1">
      <alignment horizontal="center" vertical="center" wrapText="1"/>
    </xf>
    <xf numFmtId="0" fontId="3" fillId="2" borderId="0" xfId="0" applyFont="1" applyFill="1" applyAlignment="1">
      <alignment horizontal="center" vertical="center"/>
    </xf>
    <xf numFmtId="0" fontId="3" fillId="8" borderId="5" xfId="0" applyFont="1" applyFill="1" applyBorder="1" applyAlignment="1">
      <alignment horizontal="center" vertical="center" wrapText="1"/>
    </xf>
  </cellXfs>
  <cellStyles count="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1866901</xdr:colOff>
      <xdr:row>0</xdr:row>
      <xdr:rowOff>354395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866900" cy="354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368877</xdr:colOff>
      <xdr:row>0</xdr:row>
      <xdr:rowOff>354395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6900" cy="35439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6"/>
  <sheetViews>
    <sheetView topLeftCell="A10" workbookViewId="0">
      <selection activeCell="A7" sqref="A7"/>
    </sheetView>
  </sheetViews>
  <sheetFormatPr baseColWidth="10" defaultRowHeight="15" x14ac:dyDescent="0.25"/>
  <cols>
    <col min="1" max="1" width="119" customWidth="1"/>
  </cols>
  <sheetData>
    <row r="1" spans="1:1" s="117" customFormat="1" ht="28.5" x14ac:dyDescent="0.45">
      <c r="A1" s="116">
        <v>2020</v>
      </c>
    </row>
    <row r="3" spans="1:1" ht="23.25" x14ac:dyDescent="0.35">
      <c r="A3" s="55" t="s">
        <v>56</v>
      </c>
    </row>
    <row r="4" spans="1:1" x14ac:dyDescent="0.25">
      <c r="A4" s="113" t="s">
        <v>65</v>
      </c>
    </row>
    <row r="5" spans="1:1" x14ac:dyDescent="0.25">
      <c r="A5" s="113"/>
    </row>
    <row r="6" spans="1:1" ht="18.75" x14ac:dyDescent="0.3">
      <c r="A6" s="51" t="s">
        <v>54</v>
      </c>
    </row>
    <row r="7" spans="1:1" ht="139.5" customHeight="1" x14ac:dyDescent="0.25">
      <c r="A7" s="114" t="s">
        <v>75</v>
      </c>
    </row>
    <row r="9" spans="1:1" ht="18.75" x14ac:dyDescent="0.3">
      <c r="A9" s="51" t="s">
        <v>66</v>
      </c>
    </row>
    <row r="10" spans="1:1" ht="76.5" customHeight="1" x14ac:dyDescent="0.25">
      <c r="A10" s="115" t="s">
        <v>79</v>
      </c>
    </row>
    <row r="11" spans="1:1" ht="74.25" customHeight="1" x14ac:dyDescent="0.25">
      <c r="A11" s="115" t="s">
        <v>77</v>
      </c>
    </row>
    <row r="12" spans="1:1" ht="57" customHeight="1" x14ac:dyDescent="0.25">
      <c r="A12" s="115" t="s">
        <v>78</v>
      </c>
    </row>
    <row r="13" spans="1:1" ht="45" customHeight="1" x14ac:dyDescent="0.25">
      <c r="A13" s="115" t="s">
        <v>55</v>
      </c>
    </row>
    <row r="15" spans="1:1" ht="18.75" x14ac:dyDescent="0.25">
      <c r="A15" s="56" t="s">
        <v>58</v>
      </c>
    </row>
    <row r="16" spans="1:1" ht="18.75" x14ac:dyDescent="0.25">
      <c r="A16" s="56" t="s">
        <v>67</v>
      </c>
    </row>
  </sheetData>
  <sheetProtection algorithmName="SHA-512" hashValue="3Typ6S2bmnDXZ7qFUItzrTfKPH2VDZs0cxJoNtw2MxPCF3Zg64wVvhIGE5id2aFVy+8ZQdvdRSV+Wr54cMQPMQ==" saltValue="97YRw6b5t5U+u4rSmtKcfg==" spinCount="100000" sheet="1" objects="1" scenarios="1"/>
  <pageMargins left="0.70866141732283472" right="0.70866141732283472" top="0.74803149606299213" bottom="0.74803149606299213" header="0.31496062992125984" footer="0.31496062992125984"/>
  <pageSetup scale="75" fitToHeight="0" orientation="portrait" r:id="rId1"/>
  <headerFooter>
    <oddFooter>&amp;L&amp;8© CORPIQ 2018 - Tous droits réservés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0"/>
  <sheetViews>
    <sheetView tabSelected="1" zoomScale="110" zoomScaleNormal="110" workbookViewId="0">
      <selection activeCell="D6" sqref="D6"/>
    </sheetView>
  </sheetViews>
  <sheetFormatPr baseColWidth="10" defaultRowHeight="15" x14ac:dyDescent="0.25"/>
  <cols>
    <col min="1" max="1" width="22.42578125" style="8" customWidth="1"/>
    <col min="2" max="2" width="14.140625" style="8" customWidth="1"/>
    <col min="3" max="3" width="5.7109375" style="8" customWidth="1"/>
    <col min="4" max="4" width="14.140625" style="9" customWidth="1"/>
    <col min="5" max="5" width="5.7109375" style="9" customWidth="1"/>
    <col min="6" max="6" width="14.140625" style="9" customWidth="1"/>
    <col min="7" max="7" width="5.7109375" style="8" customWidth="1"/>
    <col min="8" max="8" width="14.140625" style="8" customWidth="1"/>
    <col min="9" max="9" width="4" style="8" customWidth="1"/>
    <col min="10" max="10" width="5.7109375" style="8" customWidth="1"/>
    <col min="11" max="11" width="14.140625" style="8" customWidth="1"/>
    <col min="12" max="16384" width="11.42578125" style="8"/>
  </cols>
  <sheetData>
    <row r="1" spans="1:11" ht="30.75" customHeight="1" x14ac:dyDescent="0.25"/>
    <row r="2" spans="1:11" ht="23.25" x14ac:dyDescent="0.25">
      <c r="A2" s="12" t="s">
        <v>17</v>
      </c>
      <c r="B2" s="60"/>
      <c r="C2" s="60"/>
      <c r="D2" s="61"/>
      <c r="E2" s="61"/>
      <c r="F2" s="61"/>
      <c r="G2" s="60"/>
      <c r="H2" s="60"/>
      <c r="I2" s="60"/>
      <c r="J2" s="60"/>
      <c r="K2" s="12">
        <f>Instructions!A1</f>
        <v>2020</v>
      </c>
    </row>
    <row r="3" spans="1:11" ht="21.75" thickBot="1" x14ac:dyDescent="0.3">
      <c r="A3" s="72" t="s">
        <v>0</v>
      </c>
      <c r="B3" s="72"/>
      <c r="C3" s="72"/>
      <c r="D3" s="73"/>
      <c r="E3" s="73"/>
      <c r="F3" s="73"/>
      <c r="G3" s="72"/>
      <c r="H3" s="72"/>
      <c r="I3" s="72"/>
      <c r="J3" s="72"/>
      <c r="K3" s="74" t="s">
        <v>57</v>
      </c>
    </row>
    <row r="4" spans="1:11" ht="30" x14ac:dyDescent="0.25">
      <c r="D4" s="62" t="s">
        <v>5</v>
      </c>
      <c r="E4" s="62"/>
      <c r="F4" s="62" t="s">
        <v>6</v>
      </c>
    </row>
    <row r="5" spans="1:11" ht="15.75" thickBot="1" x14ac:dyDescent="0.3">
      <c r="D5" s="2" t="s">
        <v>7</v>
      </c>
      <c r="E5" s="2"/>
      <c r="F5" s="2" t="s">
        <v>7</v>
      </c>
      <c r="G5" s="9"/>
      <c r="H5" s="9"/>
      <c r="I5" s="9"/>
      <c r="J5" s="9"/>
      <c r="K5" s="9"/>
    </row>
    <row r="6" spans="1:11" ht="15.75" thickBot="1" x14ac:dyDescent="0.3">
      <c r="A6" s="8" t="s">
        <v>1</v>
      </c>
      <c r="D6" s="52">
        <v>0</v>
      </c>
      <c r="E6" s="10"/>
      <c r="F6" s="52">
        <v>0</v>
      </c>
      <c r="G6" s="9"/>
      <c r="H6" s="9"/>
      <c r="I6" s="9"/>
      <c r="J6" s="9"/>
      <c r="K6" s="9"/>
    </row>
    <row r="7" spans="1:11" ht="15.75" thickBot="1" x14ac:dyDescent="0.3">
      <c r="A7" s="8" t="s">
        <v>2</v>
      </c>
      <c r="D7" s="52">
        <v>0</v>
      </c>
      <c r="F7" s="52">
        <v>0</v>
      </c>
      <c r="G7" s="9"/>
      <c r="H7" s="9"/>
      <c r="I7" s="9"/>
      <c r="J7" s="9"/>
      <c r="K7" s="9"/>
    </row>
    <row r="8" spans="1:11" ht="15.75" thickBot="1" x14ac:dyDescent="0.3">
      <c r="A8" s="8" t="s">
        <v>3</v>
      </c>
      <c r="D8" s="52">
        <v>0</v>
      </c>
      <c r="F8" s="52">
        <v>0</v>
      </c>
      <c r="G8" s="9"/>
      <c r="H8" s="9"/>
      <c r="I8" s="9"/>
      <c r="J8" s="9"/>
      <c r="K8" s="9"/>
    </row>
    <row r="9" spans="1:11" ht="15.75" thickBot="1" x14ac:dyDescent="0.3">
      <c r="G9" s="9"/>
      <c r="H9" s="9"/>
      <c r="I9" s="9"/>
      <c r="J9" s="9"/>
      <c r="K9" s="7" t="s">
        <v>13</v>
      </c>
    </row>
    <row r="10" spans="1:11" ht="15.75" thickBot="1" x14ac:dyDescent="0.3">
      <c r="A10" s="14" t="s">
        <v>4</v>
      </c>
      <c r="D10" s="53">
        <f>D6+D7+D8</f>
        <v>0</v>
      </c>
      <c r="E10" s="11" t="s">
        <v>10</v>
      </c>
      <c r="F10" s="53">
        <f>F6+F7+F8</f>
        <v>0</v>
      </c>
      <c r="G10" s="11" t="s">
        <v>11</v>
      </c>
      <c r="H10" s="34">
        <f>D10+F10</f>
        <v>0</v>
      </c>
      <c r="I10" s="35"/>
      <c r="J10" s="1" t="s">
        <v>9</v>
      </c>
      <c r="K10" s="34">
        <f>H10*12</f>
        <v>0</v>
      </c>
    </row>
    <row r="11" spans="1:11" ht="15.75" thickBot="1" x14ac:dyDescent="0.3">
      <c r="G11" s="9"/>
      <c r="H11" s="9"/>
      <c r="I11" s="9"/>
      <c r="J11" s="9"/>
      <c r="K11" s="9"/>
    </row>
    <row r="12" spans="1:11" ht="15.75" thickBot="1" x14ac:dyDescent="0.3">
      <c r="G12" s="9"/>
      <c r="J12" s="6" t="s">
        <v>12</v>
      </c>
      <c r="K12" s="52">
        <v>0</v>
      </c>
    </row>
    <row r="13" spans="1:11" ht="15.75" thickBot="1" x14ac:dyDescent="0.3">
      <c r="G13" s="9"/>
      <c r="H13" s="9"/>
      <c r="I13" s="9"/>
      <c r="J13" s="9"/>
      <c r="K13" s="9"/>
    </row>
    <row r="14" spans="1:11" ht="15.75" thickBot="1" x14ac:dyDescent="0.3">
      <c r="G14" s="9"/>
      <c r="H14" s="9"/>
      <c r="I14" s="9"/>
      <c r="J14" s="4" t="s">
        <v>8</v>
      </c>
      <c r="K14" s="34">
        <f>K10+K12</f>
        <v>0</v>
      </c>
    </row>
    <row r="16" spans="1:11" ht="21.75" thickBot="1" x14ac:dyDescent="0.3">
      <c r="A16" s="72" t="s">
        <v>14</v>
      </c>
      <c r="B16" s="72"/>
      <c r="C16" s="72"/>
      <c r="D16" s="73"/>
      <c r="E16" s="73"/>
      <c r="F16" s="73"/>
      <c r="G16" s="72"/>
      <c r="H16" s="72"/>
      <c r="I16" s="72"/>
      <c r="J16" s="72"/>
      <c r="K16" s="74" t="s">
        <v>57</v>
      </c>
    </row>
    <row r="17" spans="1:11" x14ac:dyDescent="0.25">
      <c r="G17" s="118" t="s">
        <v>16</v>
      </c>
      <c r="H17" s="118"/>
      <c r="I17" s="119" t="s">
        <v>15</v>
      </c>
      <c r="J17" s="119"/>
      <c r="K17" s="119"/>
    </row>
    <row r="18" spans="1:11" ht="15.75" thickBot="1" x14ac:dyDescent="0.3">
      <c r="B18" s="13" t="str">
        <f>"Année "&amp;$K$2</f>
        <v>Année 2020</v>
      </c>
      <c r="C18" s="63"/>
      <c r="D18" s="13" t="str">
        <f>"Année "&amp;$K$2-1</f>
        <v>Année 2019</v>
      </c>
      <c r="G18" s="76"/>
      <c r="H18" s="76"/>
      <c r="I18" s="17"/>
      <c r="J18" s="17"/>
      <c r="K18" s="17"/>
    </row>
    <row r="19" spans="1:11" ht="15.75" thickBot="1" x14ac:dyDescent="0.3">
      <c r="A19" s="8" t="s">
        <v>19</v>
      </c>
      <c r="B19" s="64">
        <v>0</v>
      </c>
      <c r="C19" s="65" t="s">
        <v>18</v>
      </c>
      <c r="D19" s="52">
        <v>0</v>
      </c>
      <c r="E19" s="7"/>
      <c r="G19" s="77"/>
      <c r="H19" s="78">
        <f>B19-D19</f>
        <v>0</v>
      </c>
      <c r="I19" s="36"/>
      <c r="J19" s="20" t="s">
        <v>11</v>
      </c>
      <c r="K19" s="28">
        <f>B19-D19</f>
        <v>0</v>
      </c>
    </row>
    <row r="20" spans="1:11" ht="15.75" thickBot="1" x14ac:dyDescent="0.3">
      <c r="D20" s="13" t="str">
        <f>"Année "&amp;$K$2-1&amp;"-"&amp;$K$2</f>
        <v>Année 2019-2020</v>
      </c>
      <c r="E20" s="7"/>
      <c r="F20" s="13" t="str">
        <f>"Année "&amp;$K$2-2&amp;"-"&amp;$K$2-1</f>
        <v>Année 2018-2019</v>
      </c>
      <c r="G20" s="77"/>
      <c r="H20" s="76"/>
      <c r="I20" s="17"/>
      <c r="J20" s="21"/>
      <c r="K20" s="17"/>
    </row>
    <row r="21" spans="1:11" ht="15.75" thickBot="1" x14ac:dyDescent="0.3">
      <c r="A21" s="8" t="s">
        <v>20</v>
      </c>
      <c r="D21" s="52">
        <v>0</v>
      </c>
      <c r="E21" s="25" t="s">
        <v>18</v>
      </c>
      <c r="F21" s="52">
        <v>0</v>
      </c>
      <c r="G21" s="79" t="s">
        <v>11</v>
      </c>
      <c r="H21" s="80">
        <f>D21-F21</f>
        <v>0</v>
      </c>
      <c r="I21" s="66"/>
      <c r="J21" s="20" t="s">
        <v>11</v>
      </c>
      <c r="K21" s="39">
        <f>D21-F21</f>
        <v>0</v>
      </c>
    </row>
    <row r="22" spans="1:11" ht="15.75" thickBot="1" x14ac:dyDescent="0.3">
      <c r="D22" s="13" t="str">
        <f>"Au 31 décembre "&amp;$K$2-1</f>
        <v>Au 31 décembre 2019</v>
      </c>
      <c r="E22" s="7"/>
      <c r="F22" s="13" t="str">
        <f>"Au 31 décembre "&amp;$K$2-2</f>
        <v>Au 31 décembre 2018</v>
      </c>
      <c r="G22" s="77"/>
      <c r="H22" s="76"/>
      <c r="I22" s="17"/>
      <c r="J22" s="21"/>
      <c r="K22" s="17"/>
    </row>
    <row r="23" spans="1:11" ht="15.75" thickBot="1" x14ac:dyDescent="0.3">
      <c r="A23" s="8" t="s">
        <v>21</v>
      </c>
      <c r="D23" s="52">
        <v>0</v>
      </c>
      <c r="E23" s="25" t="s">
        <v>18</v>
      </c>
      <c r="F23" s="52">
        <v>0</v>
      </c>
      <c r="G23" s="79" t="s">
        <v>11</v>
      </c>
      <c r="H23" s="80">
        <f>D23-F23</f>
        <v>0</v>
      </c>
      <c r="I23" s="66"/>
      <c r="J23" s="20" t="s">
        <v>11</v>
      </c>
      <c r="K23" s="39">
        <f>D23-F23</f>
        <v>0</v>
      </c>
    </row>
    <row r="24" spans="1:11" ht="15.75" thickBot="1" x14ac:dyDescent="0.3">
      <c r="D24" s="13" t="str">
        <f>"Année "&amp;$K$2-1</f>
        <v>Année 2019</v>
      </c>
      <c r="E24" s="7"/>
      <c r="G24" s="77"/>
      <c r="H24" s="76"/>
      <c r="I24" s="17"/>
      <c r="J24" s="21"/>
      <c r="K24" s="17"/>
    </row>
    <row r="25" spans="1:11" ht="15.75" thickBot="1" x14ac:dyDescent="0.3">
      <c r="A25" s="8" t="s">
        <v>22</v>
      </c>
      <c r="D25" s="52">
        <v>0</v>
      </c>
      <c r="E25" s="7" t="s">
        <v>23</v>
      </c>
      <c r="G25" s="81">
        <f>Variables!B2</f>
        <v>-1.2999999999999999E-2</v>
      </c>
      <c r="H25" s="80">
        <f>D25*G25</f>
        <v>0</v>
      </c>
      <c r="I25" s="66"/>
      <c r="J25" s="22">
        <f>Variables!C2</f>
        <v>-1.2999999999999999E-2</v>
      </c>
      <c r="K25" s="39">
        <f>D25*J25</f>
        <v>0</v>
      </c>
    </row>
    <row r="26" spans="1:11" ht="15.75" thickBot="1" x14ac:dyDescent="0.3">
      <c r="A26" s="8" t="s">
        <v>24</v>
      </c>
      <c r="D26" s="52">
        <v>0</v>
      </c>
      <c r="E26" s="7" t="s">
        <v>23</v>
      </c>
      <c r="G26" s="81">
        <f>Variables!B3</f>
        <v>2.5000000000000001E-2</v>
      </c>
      <c r="H26" s="80">
        <f t="shared" ref="H26:H29" si="0">D26*G26</f>
        <v>0</v>
      </c>
      <c r="I26" s="66"/>
      <c r="J26" s="22">
        <f>Variables!C3</f>
        <v>1.7999999999999999E-2</v>
      </c>
      <c r="K26" s="39">
        <f t="shared" ref="K26:K29" si="1">D26*J26</f>
        <v>0</v>
      </c>
    </row>
    <row r="27" spans="1:11" ht="15.75" thickBot="1" x14ac:dyDescent="0.3">
      <c r="A27" s="8" t="s">
        <v>28</v>
      </c>
      <c r="D27" s="52">
        <v>0</v>
      </c>
      <c r="E27" s="7" t="s">
        <v>23</v>
      </c>
      <c r="G27" s="81">
        <f>Variables!B4</f>
        <v>-2.8000000000000001E-2</v>
      </c>
      <c r="H27" s="80">
        <f t="shared" si="0"/>
        <v>0</v>
      </c>
      <c r="I27" s="66"/>
      <c r="J27" s="22">
        <f>Variables!C4</f>
        <v>-1.4999999999999999E-2</v>
      </c>
      <c r="K27" s="39">
        <f t="shared" si="1"/>
        <v>0</v>
      </c>
    </row>
    <row r="28" spans="1:11" ht="15.75" thickBot="1" x14ac:dyDescent="0.3">
      <c r="A28" s="8" t="s">
        <v>25</v>
      </c>
      <c r="D28" s="52">
        <v>0</v>
      </c>
      <c r="E28" s="7" t="s">
        <v>23</v>
      </c>
      <c r="G28" s="81">
        <f>Variables!B5</f>
        <v>2.1000000000000001E-2</v>
      </c>
      <c r="H28" s="80">
        <f t="shared" si="0"/>
        <v>0</v>
      </c>
      <c r="I28" s="66"/>
      <c r="J28" s="22">
        <f>Variables!C5</f>
        <v>3.6999999999999998E-2</v>
      </c>
      <c r="K28" s="39">
        <f t="shared" si="1"/>
        <v>0</v>
      </c>
    </row>
    <row r="29" spans="1:11" ht="15.75" thickBot="1" x14ac:dyDescent="0.3">
      <c r="A29" s="8" t="s">
        <v>29</v>
      </c>
      <c r="D29" s="52">
        <v>0</v>
      </c>
      <c r="E29" s="7" t="s">
        <v>23</v>
      </c>
      <c r="G29" s="81">
        <f>Variables!B6</f>
        <v>2.9000000000000001E-2</v>
      </c>
      <c r="H29" s="80">
        <f t="shared" si="0"/>
        <v>0</v>
      </c>
      <c r="I29" s="66"/>
      <c r="J29" s="22">
        <f>Variables!C6</f>
        <v>2.9000000000000001E-2</v>
      </c>
      <c r="K29" s="39">
        <f t="shared" si="1"/>
        <v>0</v>
      </c>
    </row>
    <row r="30" spans="1:11" ht="15.75" thickBot="1" x14ac:dyDescent="0.3">
      <c r="A30" s="76" t="s">
        <v>68</v>
      </c>
      <c r="B30" s="76"/>
      <c r="C30" s="76"/>
      <c r="D30" s="82">
        <f>K14*Variables!B11</f>
        <v>0</v>
      </c>
      <c r="E30" s="77" t="s">
        <v>23</v>
      </c>
      <c r="F30" s="83"/>
      <c r="G30" s="81">
        <f>Variables!B7</f>
        <v>1.9E-2</v>
      </c>
      <c r="H30" s="80">
        <f t="shared" ref="H30" si="2">D30*G30</f>
        <v>0</v>
      </c>
      <c r="I30" s="66"/>
      <c r="J30" s="22"/>
      <c r="K30" s="67"/>
    </row>
    <row r="31" spans="1:11" ht="15.75" thickBot="1" x14ac:dyDescent="0.3">
      <c r="A31" s="17" t="s">
        <v>30</v>
      </c>
      <c r="B31" s="17"/>
      <c r="C31" s="17"/>
      <c r="D31" s="68">
        <f>K14*Variables!C11</f>
        <v>0</v>
      </c>
      <c r="E31" s="21" t="s">
        <v>23</v>
      </c>
      <c r="F31" s="18"/>
      <c r="G31" s="22"/>
      <c r="H31" s="67"/>
      <c r="I31" s="67"/>
      <c r="J31" s="22">
        <f>Variables!C7</f>
        <v>2.1000000000000001E-2</v>
      </c>
      <c r="K31" s="39">
        <f t="shared" ref="K31" si="3">D31*J31</f>
        <v>0</v>
      </c>
    </row>
    <row r="32" spans="1:11" ht="15.75" thickBot="1" x14ac:dyDescent="0.3">
      <c r="D32" s="15" t="s">
        <v>33</v>
      </c>
      <c r="G32" s="23"/>
      <c r="H32" s="15" t="s">
        <v>33</v>
      </c>
      <c r="I32" s="15"/>
      <c r="J32" s="23"/>
      <c r="K32" s="15" t="s">
        <v>33</v>
      </c>
    </row>
    <row r="33" spans="1:11" ht="19.5" customHeight="1" thickBot="1" x14ac:dyDescent="0.3">
      <c r="A33" s="76" t="s">
        <v>31</v>
      </c>
      <c r="B33" s="76"/>
      <c r="C33" s="29" t="s">
        <v>35</v>
      </c>
      <c r="D33" s="84">
        <f>D30+D29+D28+D27+D26+D25+D23+D21+D19</f>
        <v>0</v>
      </c>
      <c r="E33" s="85" t="s">
        <v>34</v>
      </c>
      <c r="F33" s="83"/>
      <c r="G33" s="29" t="s">
        <v>36</v>
      </c>
      <c r="H33" s="78">
        <f>H30+H29+H28+H27+H26+H25+H23+H21+H19</f>
        <v>0</v>
      </c>
      <c r="I33" s="36"/>
      <c r="J33" s="21"/>
      <c r="K33" s="17"/>
    </row>
    <row r="34" spans="1:11" ht="19.5" customHeight="1" thickBot="1" x14ac:dyDescent="0.3">
      <c r="A34" s="17" t="s">
        <v>32</v>
      </c>
      <c r="B34" s="17"/>
      <c r="C34" s="30" t="s">
        <v>35</v>
      </c>
      <c r="D34" s="27">
        <f>D31+D29+D28+D27+D26+D25+D23+D21+D19</f>
        <v>0</v>
      </c>
      <c r="E34" s="26" t="s">
        <v>34</v>
      </c>
      <c r="F34" s="18"/>
      <c r="G34" s="31"/>
      <c r="H34" s="17"/>
      <c r="I34" s="17"/>
      <c r="J34" s="30" t="s">
        <v>36</v>
      </c>
      <c r="K34" s="28">
        <f>K31+K29+K28+K27+K26+K25+K23+K21+K19</f>
        <v>0</v>
      </c>
    </row>
    <row r="36" spans="1:11" ht="21.75" thickBot="1" x14ac:dyDescent="0.3">
      <c r="A36" s="72" t="s">
        <v>69</v>
      </c>
      <c r="B36" s="72"/>
      <c r="C36" s="72"/>
      <c r="D36" s="73"/>
      <c r="E36" s="73"/>
      <c r="F36" s="73"/>
      <c r="G36" s="72"/>
      <c r="H36" s="72"/>
      <c r="I36" s="72"/>
      <c r="J36" s="72"/>
      <c r="K36" s="74" t="s">
        <v>57</v>
      </c>
    </row>
    <row r="37" spans="1:11" ht="15.75" thickBot="1" x14ac:dyDescent="0.3">
      <c r="G37" s="120" t="s">
        <v>16</v>
      </c>
      <c r="H37" s="120"/>
      <c r="I37" s="119" t="s">
        <v>15</v>
      </c>
      <c r="J37" s="119"/>
      <c r="K37" s="119"/>
    </row>
    <row r="38" spans="1:11" ht="19.5" customHeight="1" thickBot="1" x14ac:dyDescent="0.3">
      <c r="A38" s="86" t="s">
        <v>16</v>
      </c>
      <c r="B38" s="87" t="s">
        <v>37</v>
      </c>
      <c r="C38" s="76"/>
      <c r="D38" s="84">
        <f>K14-D33</f>
        <v>0</v>
      </c>
      <c r="E38" s="77" t="s">
        <v>23</v>
      </c>
      <c r="F38" s="88">
        <f>Variables!B8</f>
        <v>0.01</v>
      </c>
      <c r="G38" s="29" t="s">
        <v>38</v>
      </c>
      <c r="H38" s="78">
        <f>D38*F38</f>
        <v>0</v>
      </c>
      <c r="I38" s="36"/>
      <c r="J38" s="17"/>
      <c r="K38" s="17"/>
    </row>
    <row r="39" spans="1:11" ht="19.5" customHeight="1" thickBot="1" x14ac:dyDescent="0.3">
      <c r="A39" s="59" t="s">
        <v>15</v>
      </c>
      <c r="B39" s="33" t="s">
        <v>37</v>
      </c>
      <c r="C39" s="17"/>
      <c r="D39" s="27">
        <f>K14-D34</f>
        <v>0</v>
      </c>
      <c r="E39" s="21" t="s">
        <v>23</v>
      </c>
      <c r="F39" s="18"/>
      <c r="G39" s="17"/>
      <c r="H39" s="17"/>
      <c r="I39" s="32">
        <f>Variables!C8</f>
        <v>2.7E-2</v>
      </c>
      <c r="J39" s="30" t="s">
        <v>38</v>
      </c>
      <c r="K39" s="28">
        <f>D39*I39</f>
        <v>0</v>
      </c>
    </row>
    <row r="41" spans="1:11" ht="21.75" thickBot="1" x14ac:dyDescent="0.3">
      <c r="A41" s="72" t="s">
        <v>39</v>
      </c>
      <c r="B41" s="72"/>
      <c r="C41" s="72"/>
      <c r="D41" s="73"/>
      <c r="E41" s="73"/>
      <c r="F41" s="73"/>
      <c r="G41" s="72"/>
      <c r="H41" s="72"/>
      <c r="I41" s="72"/>
      <c r="J41" s="72"/>
      <c r="K41" s="74" t="s">
        <v>57</v>
      </c>
    </row>
    <row r="42" spans="1:11" ht="15.75" thickBot="1" x14ac:dyDescent="0.3">
      <c r="G42" s="120" t="s">
        <v>16</v>
      </c>
      <c r="H42" s="120"/>
      <c r="I42" s="119" t="s">
        <v>15</v>
      </c>
      <c r="J42" s="119"/>
      <c r="K42" s="119"/>
    </row>
    <row r="43" spans="1:11" ht="19.5" customHeight="1" thickBot="1" x14ac:dyDescent="0.3">
      <c r="A43" s="76" t="s">
        <v>73</v>
      </c>
      <c r="B43" s="87"/>
      <c r="C43" s="76"/>
      <c r="D43" s="54">
        <v>0</v>
      </c>
      <c r="E43" s="77" t="s">
        <v>23</v>
      </c>
      <c r="F43" s="88">
        <f>Variables!B9</f>
        <v>3.1E-2</v>
      </c>
      <c r="G43" s="29" t="s">
        <v>40</v>
      </c>
      <c r="H43" s="78">
        <f>D43*F43</f>
        <v>0</v>
      </c>
      <c r="I43" s="32">
        <f>Variables!C9</f>
        <v>6.5000000000000002E-2</v>
      </c>
      <c r="J43" s="30" t="s">
        <v>40</v>
      </c>
      <c r="K43" s="28">
        <f>D43*I43</f>
        <v>0</v>
      </c>
    </row>
    <row r="44" spans="1:11" x14ac:dyDescent="0.25">
      <c r="F44" s="8"/>
      <c r="G44" s="69"/>
      <c r="H44" s="69"/>
    </row>
    <row r="45" spans="1:11" ht="21.75" thickBot="1" x14ac:dyDescent="0.3">
      <c r="A45" s="72" t="s">
        <v>41</v>
      </c>
      <c r="B45" s="72"/>
      <c r="C45" s="72"/>
      <c r="D45" s="73"/>
      <c r="E45" s="73"/>
      <c r="F45" s="73"/>
      <c r="G45" s="72"/>
      <c r="H45" s="72"/>
      <c r="I45" s="72"/>
      <c r="J45" s="72"/>
      <c r="K45" s="74" t="s">
        <v>57</v>
      </c>
    </row>
    <row r="46" spans="1:11" x14ac:dyDescent="0.25">
      <c r="A46" s="86" t="s">
        <v>16</v>
      </c>
      <c r="B46" s="76"/>
      <c r="C46" s="76"/>
      <c r="D46" s="83"/>
      <c r="E46" s="83"/>
      <c r="F46" s="83"/>
      <c r="G46" s="76"/>
      <c r="H46" s="76"/>
      <c r="I46" s="76"/>
      <c r="J46" s="76"/>
      <c r="K46" s="76"/>
    </row>
    <row r="47" spans="1:11" s="38" customFormat="1" ht="12" thickBot="1" x14ac:dyDescent="0.3">
      <c r="A47" s="77"/>
      <c r="B47" s="77" t="s">
        <v>42</v>
      </c>
      <c r="C47" s="77"/>
      <c r="D47" s="77" t="s">
        <v>63</v>
      </c>
      <c r="E47" s="77"/>
      <c r="F47" s="77"/>
      <c r="G47" s="77"/>
      <c r="H47" s="77"/>
      <c r="I47" s="77"/>
      <c r="J47" s="77"/>
      <c r="K47" s="77"/>
    </row>
    <row r="48" spans="1:11" ht="15.75" thickBot="1" x14ac:dyDescent="0.3">
      <c r="A48" s="83"/>
      <c r="B48" s="84">
        <f>H33+H38+H43</f>
        <v>0</v>
      </c>
      <c r="C48" s="89" t="s">
        <v>43</v>
      </c>
      <c r="D48" s="90">
        <f>K14</f>
        <v>0</v>
      </c>
      <c r="E48" s="91" t="s">
        <v>11</v>
      </c>
      <c r="F48" s="92" t="str">
        <f>IFERROR(B48/D48,"")</f>
        <v/>
      </c>
      <c r="G48" s="83"/>
      <c r="H48" s="77" t="s">
        <v>45</v>
      </c>
      <c r="I48" s="83"/>
      <c r="J48" s="29" t="s">
        <v>44</v>
      </c>
      <c r="K48" s="93" t="str">
        <f>F48</f>
        <v/>
      </c>
    </row>
    <row r="49" spans="1:11" x14ac:dyDescent="0.25">
      <c r="A49" s="83"/>
      <c r="B49" s="83"/>
      <c r="C49" s="83"/>
      <c r="D49" s="83"/>
      <c r="E49" s="83"/>
      <c r="F49" s="83"/>
      <c r="G49" s="83"/>
      <c r="H49" s="83"/>
      <c r="I49" s="83"/>
      <c r="J49" s="83"/>
      <c r="K49" s="83"/>
    </row>
    <row r="50" spans="1:11" x14ac:dyDescent="0.25">
      <c r="A50" s="59" t="s">
        <v>15</v>
      </c>
      <c r="B50" s="18"/>
      <c r="C50" s="17"/>
      <c r="D50" s="17"/>
      <c r="E50" s="17"/>
      <c r="F50" s="17"/>
      <c r="G50" s="17"/>
      <c r="H50" s="17"/>
      <c r="I50" s="17"/>
      <c r="J50" s="17"/>
      <c r="K50" s="17"/>
    </row>
    <row r="51" spans="1:11" s="38" customFormat="1" ht="12" thickBot="1" x14ac:dyDescent="0.3">
      <c r="A51" s="21"/>
      <c r="B51" s="21" t="s">
        <v>42</v>
      </c>
      <c r="C51" s="21"/>
      <c r="D51" s="21" t="s">
        <v>63</v>
      </c>
      <c r="E51" s="21"/>
      <c r="F51" s="21"/>
      <c r="G51" s="21"/>
      <c r="H51" s="21"/>
      <c r="I51" s="21"/>
      <c r="J51" s="21"/>
      <c r="K51" s="21"/>
    </row>
    <row r="52" spans="1:11" ht="15.75" thickBot="1" x14ac:dyDescent="0.3">
      <c r="A52" s="18"/>
      <c r="B52" s="27">
        <f>K34+K39+K43</f>
        <v>0</v>
      </c>
      <c r="C52" s="37" t="s">
        <v>43</v>
      </c>
      <c r="D52" s="41">
        <f>K14</f>
        <v>0</v>
      </c>
      <c r="E52" s="16" t="s">
        <v>11</v>
      </c>
      <c r="F52" s="42" t="str">
        <f>IFERROR(B52/D52,"")</f>
        <v/>
      </c>
      <c r="G52" s="18"/>
      <c r="H52" s="21" t="s">
        <v>45</v>
      </c>
      <c r="I52" s="18"/>
      <c r="J52" s="30" t="s">
        <v>44</v>
      </c>
      <c r="K52" s="43" t="str">
        <f>F52</f>
        <v/>
      </c>
    </row>
    <row r="53" spans="1:11" x14ac:dyDescent="0.25">
      <c r="A53" s="18"/>
      <c r="B53" s="18"/>
      <c r="C53" s="18"/>
      <c r="D53" s="18"/>
      <c r="E53" s="18"/>
      <c r="F53" s="18"/>
      <c r="G53" s="18"/>
      <c r="H53" s="18"/>
      <c r="I53" s="18"/>
      <c r="J53" s="18"/>
      <c r="K53" s="18"/>
    </row>
    <row r="55" spans="1:11" ht="21.75" thickBot="1" x14ac:dyDescent="0.3">
      <c r="A55" s="72" t="s">
        <v>46</v>
      </c>
      <c r="B55" s="72"/>
      <c r="C55" s="72"/>
      <c r="D55" s="73"/>
      <c r="E55" s="73"/>
      <c r="F55" s="73"/>
      <c r="G55" s="72"/>
      <c r="H55" s="72"/>
      <c r="I55" s="72"/>
      <c r="J55" s="72"/>
      <c r="K55" s="74" t="s">
        <v>57</v>
      </c>
    </row>
    <row r="56" spans="1:11" x14ac:dyDescent="0.25">
      <c r="F56" s="118" t="s">
        <v>16</v>
      </c>
      <c r="G56" s="118"/>
      <c r="H56" s="118"/>
      <c r="I56" s="119" t="s">
        <v>15</v>
      </c>
      <c r="J56" s="119"/>
      <c r="K56" s="119"/>
    </row>
    <row r="57" spans="1:11" ht="19.5" thickBot="1" x14ac:dyDescent="0.3">
      <c r="A57" s="108" t="s">
        <v>59</v>
      </c>
      <c r="D57" s="13" t="str">
        <f>"Année "&amp;$K$2-1</f>
        <v>Année 2019</v>
      </c>
      <c r="F57" s="83"/>
      <c r="G57" s="76"/>
      <c r="H57" s="76"/>
      <c r="I57" s="17"/>
      <c r="J57" s="17"/>
      <c r="K57" s="17"/>
    </row>
    <row r="58" spans="1:11" ht="15.75" thickBot="1" x14ac:dyDescent="0.3">
      <c r="A58" s="8" t="s">
        <v>64</v>
      </c>
      <c r="D58" s="52">
        <v>0</v>
      </c>
      <c r="E58" s="7" t="s">
        <v>23</v>
      </c>
      <c r="F58" s="88">
        <f>Variables!$B$10</f>
        <v>3.1E-2</v>
      </c>
      <c r="G58" s="94" t="s">
        <v>11</v>
      </c>
      <c r="H58" s="80">
        <f>D58*F58</f>
        <v>0</v>
      </c>
      <c r="I58" s="32">
        <f>Variables!$C$10</f>
        <v>6.5000000000000002E-2</v>
      </c>
      <c r="J58" s="44" t="s">
        <v>11</v>
      </c>
      <c r="K58" s="39">
        <f>D58*I58</f>
        <v>0</v>
      </c>
    </row>
    <row r="59" spans="1:11" ht="15.75" thickBot="1" x14ac:dyDescent="0.3">
      <c r="A59" s="38" t="s">
        <v>47</v>
      </c>
      <c r="F59" s="95" t="s">
        <v>48</v>
      </c>
      <c r="G59" s="29" t="s">
        <v>49</v>
      </c>
      <c r="H59" s="80">
        <f>H58/12</f>
        <v>0</v>
      </c>
      <c r="I59" s="40" t="s">
        <v>48</v>
      </c>
      <c r="J59" s="30" t="s">
        <v>49</v>
      </c>
      <c r="K59" s="39">
        <f>K58/12</f>
        <v>0</v>
      </c>
    </row>
    <row r="60" spans="1:11" s="69" customFormat="1" ht="9.75" customHeight="1" x14ac:dyDescent="0.25">
      <c r="A60" s="109"/>
      <c r="D60" s="105"/>
      <c r="E60" s="105"/>
      <c r="F60" s="110"/>
      <c r="G60" s="111"/>
      <c r="H60" s="112"/>
      <c r="I60" s="110"/>
      <c r="J60" s="111"/>
      <c r="K60" s="112"/>
    </row>
    <row r="61" spans="1:11" ht="19.5" thickBot="1" x14ac:dyDescent="0.3">
      <c r="A61" s="108" t="s">
        <v>60</v>
      </c>
      <c r="F61" s="96"/>
      <c r="G61" s="76"/>
      <c r="H61" s="76"/>
      <c r="I61" s="70"/>
      <c r="J61" s="17"/>
      <c r="K61" s="17"/>
    </row>
    <row r="62" spans="1:11" ht="15.75" thickBot="1" x14ac:dyDescent="0.3">
      <c r="A62" s="8" t="s">
        <v>64</v>
      </c>
      <c r="D62" s="52">
        <v>0</v>
      </c>
      <c r="E62" s="7" t="s">
        <v>23</v>
      </c>
      <c r="F62" s="88">
        <f>Variables!$B$10</f>
        <v>3.1E-2</v>
      </c>
      <c r="G62" s="94" t="s">
        <v>11</v>
      </c>
      <c r="H62" s="80">
        <f>D62*F62</f>
        <v>0</v>
      </c>
      <c r="I62" s="32">
        <f>Variables!$C$10</f>
        <v>6.5000000000000002E-2</v>
      </c>
      <c r="J62" s="44" t="s">
        <v>11</v>
      </c>
      <c r="K62" s="39">
        <f>D62*I62</f>
        <v>0</v>
      </c>
    </row>
    <row r="63" spans="1:11" ht="15.75" thickBot="1" x14ac:dyDescent="0.3">
      <c r="A63" s="38" t="s">
        <v>47</v>
      </c>
      <c r="F63" s="95" t="s">
        <v>48</v>
      </c>
      <c r="G63" s="29" t="s">
        <v>49</v>
      </c>
      <c r="H63" s="80">
        <f>H62/12</f>
        <v>0</v>
      </c>
      <c r="I63" s="40" t="s">
        <v>48</v>
      </c>
      <c r="J63" s="30" t="s">
        <v>49</v>
      </c>
      <c r="K63" s="39">
        <f>K62/12</f>
        <v>0</v>
      </c>
    </row>
    <row r="64" spans="1:11" s="69" customFormat="1" ht="9.75" customHeight="1" x14ac:dyDescent="0.25">
      <c r="A64" s="109"/>
      <c r="D64" s="105"/>
      <c r="E64" s="105"/>
      <c r="F64" s="110"/>
      <c r="G64" s="111"/>
      <c r="H64" s="112"/>
      <c r="I64" s="110"/>
      <c r="J64" s="111"/>
      <c r="K64" s="112"/>
    </row>
    <row r="65" spans="1:11" ht="19.5" thickBot="1" x14ac:dyDescent="0.3">
      <c r="A65" s="108" t="s">
        <v>61</v>
      </c>
      <c r="F65" s="96"/>
      <c r="G65" s="76"/>
      <c r="H65" s="76"/>
      <c r="I65" s="70"/>
      <c r="J65" s="17"/>
      <c r="K65" s="17"/>
    </row>
    <row r="66" spans="1:11" ht="15.75" thickBot="1" x14ac:dyDescent="0.3">
      <c r="A66" s="8" t="s">
        <v>64</v>
      </c>
      <c r="D66" s="52">
        <v>0</v>
      </c>
      <c r="E66" s="7" t="s">
        <v>23</v>
      </c>
      <c r="F66" s="88">
        <f>Variables!$B$10</f>
        <v>3.1E-2</v>
      </c>
      <c r="G66" s="94" t="s">
        <v>11</v>
      </c>
      <c r="H66" s="80">
        <f>D66*F66</f>
        <v>0</v>
      </c>
      <c r="I66" s="32">
        <f>Variables!$C$10</f>
        <v>6.5000000000000002E-2</v>
      </c>
      <c r="J66" s="44" t="s">
        <v>11</v>
      </c>
      <c r="K66" s="39">
        <f>D66*I66</f>
        <v>0</v>
      </c>
    </row>
    <row r="67" spans="1:11" ht="15.75" thickBot="1" x14ac:dyDescent="0.3">
      <c r="A67" s="38" t="s">
        <v>47</v>
      </c>
      <c r="F67" s="95" t="s">
        <v>48</v>
      </c>
      <c r="G67" s="29" t="s">
        <v>49</v>
      </c>
      <c r="H67" s="80">
        <f>H66/12</f>
        <v>0</v>
      </c>
      <c r="I67" s="40" t="s">
        <v>48</v>
      </c>
      <c r="J67" s="30" t="s">
        <v>49</v>
      </c>
      <c r="K67" s="39">
        <f>K66/12</f>
        <v>0</v>
      </c>
    </row>
    <row r="69" spans="1:11" ht="21.75" thickBot="1" x14ac:dyDescent="0.3">
      <c r="A69" s="72" t="s">
        <v>50</v>
      </c>
      <c r="B69" s="72"/>
      <c r="C69" s="72"/>
      <c r="D69" s="73"/>
      <c r="E69" s="73"/>
      <c r="F69" s="73"/>
      <c r="G69" s="72"/>
      <c r="H69" s="72"/>
      <c r="I69" s="72"/>
      <c r="J69" s="72"/>
      <c r="K69" s="74" t="s">
        <v>57</v>
      </c>
    </row>
    <row r="70" spans="1:11" ht="9" customHeight="1" thickBot="1" x14ac:dyDescent="0.3">
      <c r="A70" s="102"/>
      <c r="B70" s="102"/>
      <c r="C70" s="102"/>
      <c r="D70" s="73"/>
      <c r="E70" s="103"/>
      <c r="F70" s="103"/>
      <c r="G70" s="102"/>
      <c r="H70" s="102"/>
      <c r="I70" s="102"/>
      <c r="J70" s="102"/>
      <c r="K70" s="104"/>
    </row>
    <row r="71" spans="1:11" ht="19.5" thickBot="1" x14ac:dyDescent="0.3">
      <c r="A71" s="108" t="s">
        <v>59</v>
      </c>
      <c r="D71" s="75">
        <v>0</v>
      </c>
      <c r="E71" s="5" t="s">
        <v>62</v>
      </c>
    </row>
    <row r="72" spans="1:11" ht="15.75" thickBot="1" x14ac:dyDescent="0.3">
      <c r="A72" s="86" t="s">
        <v>16</v>
      </c>
      <c r="B72" s="76"/>
      <c r="C72" s="76"/>
      <c r="D72" s="77" t="s">
        <v>51</v>
      </c>
      <c r="E72" s="83"/>
      <c r="F72" s="83"/>
      <c r="G72" s="76"/>
      <c r="H72" s="77" t="s">
        <v>52</v>
      </c>
      <c r="I72" s="76"/>
      <c r="J72" s="76"/>
      <c r="K72" s="76"/>
    </row>
    <row r="73" spans="1:11" ht="15.75" thickBot="1" x14ac:dyDescent="0.3">
      <c r="A73" s="76"/>
      <c r="B73" s="80">
        <f>D71</f>
        <v>0</v>
      </c>
      <c r="C73" s="77" t="s">
        <v>23</v>
      </c>
      <c r="D73" s="97" t="str">
        <f>K48</f>
        <v/>
      </c>
      <c r="E73" s="79" t="s">
        <v>11</v>
      </c>
      <c r="F73" s="84" t="str">
        <f>IFERROR(B73*D73,"")</f>
        <v/>
      </c>
      <c r="G73" s="79" t="s">
        <v>10</v>
      </c>
      <c r="H73" s="78">
        <f>H59</f>
        <v>0</v>
      </c>
      <c r="I73" s="76"/>
      <c r="J73" s="79" t="s">
        <v>11</v>
      </c>
      <c r="K73" s="78" t="str">
        <f>IFERROR(F73+H73,"")</f>
        <v/>
      </c>
    </row>
    <row r="74" spans="1:11" ht="8.25" customHeight="1" thickBot="1" x14ac:dyDescent="0.3">
      <c r="A74" s="76"/>
      <c r="B74" s="76"/>
      <c r="C74" s="76"/>
      <c r="D74" s="83"/>
      <c r="E74" s="83"/>
      <c r="F74" s="83"/>
      <c r="G74" s="76"/>
      <c r="H74" s="76"/>
      <c r="I74" s="76"/>
      <c r="J74" s="76"/>
      <c r="K74" s="76"/>
    </row>
    <row r="75" spans="1:11" ht="19.5" thickBot="1" x14ac:dyDescent="0.3">
      <c r="A75" s="76"/>
      <c r="B75" s="76"/>
      <c r="C75" s="76"/>
      <c r="D75" s="83"/>
      <c r="E75" s="83"/>
      <c r="F75" s="83"/>
      <c r="G75" s="76"/>
      <c r="H75" s="98"/>
      <c r="I75" s="99"/>
      <c r="J75" s="100" t="s">
        <v>53</v>
      </c>
      <c r="K75" s="101" t="str">
        <f>K73</f>
        <v/>
      </c>
    </row>
    <row r="76" spans="1:11" ht="15.75" thickBot="1" x14ac:dyDescent="0.3">
      <c r="A76" s="45" t="s">
        <v>15</v>
      </c>
      <c r="B76" s="17"/>
      <c r="C76" s="17"/>
      <c r="D76" s="21" t="s">
        <v>51</v>
      </c>
      <c r="E76" s="18"/>
      <c r="F76" s="18"/>
      <c r="G76" s="17"/>
      <c r="H76" s="21" t="s">
        <v>52</v>
      </c>
      <c r="I76" s="17"/>
      <c r="J76" s="17"/>
      <c r="K76" s="17"/>
    </row>
    <row r="77" spans="1:11" ht="15.75" thickBot="1" x14ac:dyDescent="0.3">
      <c r="A77" s="17"/>
      <c r="B77" s="39">
        <f>D71</f>
        <v>0</v>
      </c>
      <c r="C77" s="21" t="s">
        <v>23</v>
      </c>
      <c r="D77" s="46" t="str">
        <f>K52</f>
        <v/>
      </c>
      <c r="E77" s="20" t="s">
        <v>11</v>
      </c>
      <c r="F77" s="27" t="str">
        <f>IFERROR(B77*D77,"")</f>
        <v/>
      </c>
      <c r="G77" s="20" t="s">
        <v>10</v>
      </c>
      <c r="H77" s="28">
        <f>K59</f>
        <v>0</v>
      </c>
      <c r="I77" s="17"/>
      <c r="J77" s="20" t="s">
        <v>11</v>
      </c>
      <c r="K77" s="28" t="str">
        <f>IFERROR(F77+H77,"")</f>
        <v/>
      </c>
    </row>
    <row r="78" spans="1:11" ht="8.25" customHeight="1" thickBot="1" x14ac:dyDescent="0.3">
      <c r="A78" s="17"/>
      <c r="B78" s="17"/>
      <c r="C78" s="17"/>
      <c r="D78" s="18"/>
      <c r="E78" s="18"/>
      <c r="F78" s="18"/>
      <c r="G78" s="17"/>
      <c r="H78" s="17"/>
      <c r="I78" s="17"/>
      <c r="J78" s="17"/>
      <c r="K78" s="17"/>
    </row>
    <row r="79" spans="1:11" ht="19.5" thickBot="1" x14ac:dyDescent="0.3">
      <c r="A79" s="17"/>
      <c r="B79" s="17"/>
      <c r="C79" s="17"/>
      <c r="D79" s="18"/>
      <c r="E79" s="18"/>
      <c r="F79" s="18"/>
      <c r="G79" s="17"/>
      <c r="H79" s="47"/>
      <c r="I79" s="48"/>
      <c r="J79" s="49" t="s">
        <v>53</v>
      </c>
      <c r="K79" s="50" t="str">
        <f>K77</f>
        <v/>
      </c>
    </row>
    <row r="80" spans="1:11" ht="9" customHeight="1" thickBot="1" x14ac:dyDescent="0.3">
      <c r="A80" s="69"/>
      <c r="B80" s="69"/>
      <c r="C80" s="69"/>
      <c r="D80" s="105"/>
      <c r="E80" s="105"/>
      <c r="F80" s="105"/>
      <c r="G80" s="69"/>
      <c r="H80" s="69"/>
      <c r="I80" s="69"/>
      <c r="J80" s="106"/>
      <c r="K80" s="107"/>
    </row>
    <row r="81" spans="1:11" ht="19.5" thickBot="1" x14ac:dyDescent="0.3">
      <c r="A81" s="108" t="s">
        <v>60</v>
      </c>
      <c r="D81" s="52">
        <v>0</v>
      </c>
      <c r="E81" s="5" t="s">
        <v>62</v>
      </c>
    </row>
    <row r="82" spans="1:11" ht="15.75" thickBot="1" x14ac:dyDescent="0.3">
      <c r="A82" s="86" t="s">
        <v>16</v>
      </c>
      <c r="B82" s="76"/>
      <c r="C82" s="76"/>
      <c r="D82" s="77" t="s">
        <v>51</v>
      </c>
      <c r="E82" s="83"/>
      <c r="F82" s="83"/>
      <c r="G82" s="76"/>
      <c r="H82" s="77" t="s">
        <v>52</v>
      </c>
      <c r="I82" s="76"/>
      <c r="J82" s="76"/>
      <c r="K82" s="76"/>
    </row>
    <row r="83" spans="1:11" ht="15.75" thickBot="1" x14ac:dyDescent="0.3">
      <c r="A83" s="76"/>
      <c r="B83" s="80">
        <f>D81</f>
        <v>0</v>
      </c>
      <c r="C83" s="77" t="s">
        <v>23</v>
      </c>
      <c r="D83" s="97" t="str">
        <f>K48</f>
        <v/>
      </c>
      <c r="E83" s="79" t="s">
        <v>11</v>
      </c>
      <c r="F83" s="84" t="str">
        <f>IFERROR(B83*D83,"")</f>
        <v/>
      </c>
      <c r="G83" s="79" t="s">
        <v>10</v>
      </c>
      <c r="H83" s="78">
        <f>H63</f>
        <v>0</v>
      </c>
      <c r="I83" s="76"/>
      <c r="J83" s="79" t="s">
        <v>11</v>
      </c>
      <c r="K83" s="78" t="str">
        <f>IFERROR(F83+H83,"")</f>
        <v/>
      </c>
    </row>
    <row r="84" spans="1:11" ht="8.25" customHeight="1" thickBot="1" x14ac:dyDescent="0.3">
      <c r="A84" s="76"/>
      <c r="B84" s="76"/>
      <c r="C84" s="76"/>
      <c r="D84" s="83"/>
      <c r="E84" s="83"/>
      <c r="F84" s="83"/>
      <c r="G84" s="76"/>
      <c r="H84" s="76"/>
      <c r="I84" s="76"/>
      <c r="J84" s="76"/>
      <c r="K84" s="76"/>
    </row>
    <row r="85" spans="1:11" ht="19.5" thickBot="1" x14ac:dyDescent="0.3">
      <c r="A85" s="76"/>
      <c r="B85" s="76"/>
      <c r="C85" s="76"/>
      <c r="D85" s="83"/>
      <c r="E85" s="83"/>
      <c r="F85" s="83"/>
      <c r="G85" s="76"/>
      <c r="H85" s="98"/>
      <c r="I85" s="99"/>
      <c r="J85" s="100" t="s">
        <v>53</v>
      </c>
      <c r="K85" s="101" t="str">
        <f>K83</f>
        <v/>
      </c>
    </row>
    <row r="86" spans="1:11" ht="15.75" thickBot="1" x14ac:dyDescent="0.3">
      <c r="A86" s="45" t="s">
        <v>15</v>
      </c>
      <c r="B86" s="17"/>
      <c r="C86" s="17"/>
      <c r="D86" s="21" t="s">
        <v>51</v>
      </c>
      <c r="E86" s="18"/>
      <c r="F86" s="18"/>
      <c r="G86" s="17"/>
      <c r="H86" s="21" t="s">
        <v>52</v>
      </c>
      <c r="I86" s="17"/>
      <c r="J86" s="17"/>
      <c r="K86" s="17"/>
    </row>
    <row r="87" spans="1:11" ht="15.75" thickBot="1" x14ac:dyDescent="0.3">
      <c r="A87" s="17"/>
      <c r="B87" s="39">
        <f>D81</f>
        <v>0</v>
      </c>
      <c r="C87" s="21" t="s">
        <v>23</v>
      </c>
      <c r="D87" s="46" t="str">
        <f>K52</f>
        <v/>
      </c>
      <c r="E87" s="20" t="s">
        <v>11</v>
      </c>
      <c r="F87" s="27" t="str">
        <f>IFERROR(B87*D87,"")</f>
        <v/>
      </c>
      <c r="G87" s="20" t="s">
        <v>10</v>
      </c>
      <c r="H87" s="28">
        <f>K63</f>
        <v>0</v>
      </c>
      <c r="I87" s="17"/>
      <c r="J87" s="20" t="s">
        <v>11</v>
      </c>
      <c r="K87" s="28" t="str">
        <f>IFERROR(F87+H87,"")</f>
        <v/>
      </c>
    </row>
    <row r="88" spans="1:11" ht="8.25" customHeight="1" thickBot="1" x14ac:dyDescent="0.3">
      <c r="A88" s="17"/>
      <c r="B88" s="17"/>
      <c r="C88" s="17"/>
      <c r="D88" s="18"/>
      <c r="E88" s="18"/>
      <c r="F88" s="18"/>
      <c r="G88" s="17"/>
      <c r="H88" s="17"/>
      <c r="I88" s="17"/>
      <c r="J88" s="17"/>
      <c r="K88" s="17"/>
    </row>
    <row r="89" spans="1:11" ht="19.5" thickBot="1" x14ac:dyDescent="0.3">
      <c r="A89" s="17"/>
      <c r="B89" s="17"/>
      <c r="C89" s="17"/>
      <c r="D89" s="18"/>
      <c r="E89" s="18"/>
      <c r="F89" s="18"/>
      <c r="G89" s="17"/>
      <c r="H89" s="47"/>
      <c r="I89" s="48"/>
      <c r="J89" s="49" t="s">
        <v>53</v>
      </c>
      <c r="K89" s="50" t="str">
        <f>K87</f>
        <v/>
      </c>
    </row>
    <row r="90" spans="1:11" ht="9" customHeight="1" thickBot="1" x14ac:dyDescent="0.3">
      <c r="A90" s="69"/>
      <c r="B90" s="69"/>
      <c r="C90" s="69"/>
      <c r="D90" s="105"/>
      <c r="E90" s="105"/>
      <c r="F90" s="105"/>
      <c r="G90" s="69"/>
      <c r="H90" s="69"/>
      <c r="I90" s="69"/>
      <c r="J90" s="106"/>
      <c r="K90" s="107"/>
    </row>
    <row r="91" spans="1:11" ht="19.5" thickBot="1" x14ac:dyDescent="0.3">
      <c r="A91" s="108" t="s">
        <v>61</v>
      </c>
      <c r="D91" s="52">
        <v>0</v>
      </c>
      <c r="E91" s="5" t="s">
        <v>62</v>
      </c>
    </row>
    <row r="92" spans="1:11" ht="15.75" thickBot="1" x14ac:dyDescent="0.3">
      <c r="A92" s="86" t="s">
        <v>16</v>
      </c>
      <c r="B92" s="76"/>
      <c r="C92" s="76"/>
      <c r="D92" s="77" t="s">
        <v>51</v>
      </c>
      <c r="E92" s="83"/>
      <c r="F92" s="83"/>
      <c r="G92" s="76"/>
      <c r="H92" s="77" t="s">
        <v>52</v>
      </c>
      <c r="I92" s="76"/>
      <c r="J92" s="76"/>
      <c r="K92" s="76"/>
    </row>
    <row r="93" spans="1:11" ht="15.75" thickBot="1" x14ac:dyDescent="0.3">
      <c r="A93" s="76"/>
      <c r="B93" s="80">
        <f>D91</f>
        <v>0</v>
      </c>
      <c r="C93" s="77" t="s">
        <v>23</v>
      </c>
      <c r="D93" s="97" t="str">
        <f>K48</f>
        <v/>
      </c>
      <c r="E93" s="79" t="s">
        <v>11</v>
      </c>
      <c r="F93" s="84" t="str">
        <f>IFERROR(B93*D93,"")</f>
        <v/>
      </c>
      <c r="G93" s="79" t="s">
        <v>10</v>
      </c>
      <c r="H93" s="78">
        <f>H67</f>
        <v>0</v>
      </c>
      <c r="I93" s="76"/>
      <c r="J93" s="79" t="s">
        <v>11</v>
      </c>
      <c r="K93" s="78" t="str">
        <f>IFERROR(F93+H93,"")</f>
        <v/>
      </c>
    </row>
    <row r="94" spans="1:11" ht="8.25" customHeight="1" thickBot="1" x14ac:dyDescent="0.3">
      <c r="A94" s="76"/>
      <c r="B94" s="76"/>
      <c r="C94" s="76"/>
      <c r="D94" s="83"/>
      <c r="E94" s="83"/>
      <c r="F94" s="83"/>
      <c r="G94" s="76"/>
      <c r="H94" s="76"/>
      <c r="I94" s="76"/>
      <c r="J94" s="76"/>
      <c r="K94" s="76"/>
    </row>
    <row r="95" spans="1:11" ht="19.5" thickBot="1" x14ac:dyDescent="0.3">
      <c r="A95" s="76"/>
      <c r="B95" s="76"/>
      <c r="C95" s="76"/>
      <c r="D95" s="83"/>
      <c r="E95" s="83"/>
      <c r="F95" s="83"/>
      <c r="G95" s="76"/>
      <c r="H95" s="98"/>
      <c r="I95" s="99"/>
      <c r="J95" s="100" t="s">
        <v>53</v>
      </c>
      <c r="K95" s="101" t="str">
        <f>K93</f>
        <v/>
      </c>
    </row>
    <row r="96" spans="1:11" ht="15.75" thickBot="1" x14ac:dyDescent="0.3">
      <c r="A96" s="45" t="s">
        <v>15</v>
      </c>
      <c r="B96" s="17"/>
      <c r="C96" s="17"/>
      <c r="D96" s="21" t="s">
        <v>51</v>
      </c>
      <c r="E96" s="18"/>
      <c r="F96" s="18"/>
      <c r="G96" s="17"/>
      <c r="H96" s="21" t="s">
        <v>52</v>
      </c>
      <c r="I96" s="17"/>
      <c r="J96" s="17"/>
      <c r="K96" s="17"/>
    </row>
    <row r="97" spans="1:11" ht="15.75" thickBot="1" x14ac:dyDescent="0.3">
      <c r="A97" s="17"/>
      <c r="B97" s="39">
        <f>D91</f>
        <v>0</v>
      </c>
      <c r="C97" s="21" t="s">
        <v>23</v>
      </c>
      <c r="D97" s="46" t="str">
        <f>K52</f>
        <v/>
      </c>
      <c r="E97" s="20" t="s">
        <v>11</v>
      </c>
      <c r="F97" s="27" t="str">
        <f>IFERROR(B97*D97,"")</f>
        <v/>
      </c>
      <c r="G97" s="20" t="s">
        <v>10</v>
      </c>
      <c r="H97" s="28">
        <f>K67</f>
        <v>0</v>
      </c>
      <c r="I97" s="17"/>
      <c r="J97" s="20" t="s">
        <v>11</v>
      </c>
      <c r="K97" s="28" t="str">
        <f>IFERROR(F97+H97,"")</f>
        <v/>
      </c>
    </row>
    <row r="98" spans="1:11" ht="8.25" customHeight="1" thickBot="1" x14ac:dyDescent="0.3">
      <c r="A98" s="17"/>
      <c r="B98" s="17"/>
      <c r="C98" s="17"/>
      <c r="D98" s="18"/>
      <c r="E98" s="18"/>
      <c r="F98" s="18"/>
      <c r="G98" s="17"/>
      <c r="H98" s="17"/>
      <c r="I98" s="17"/>
      <c r="J98" s="17"/>
      <c r="K98" s="17"/>
    </row>
    <row r="99" spans="1:11" ht="19.5" thickBot="1" x14ac:dyDescent="0.3">
      <c r="A99" s="17"/>
      <c r="B99" s="17"/>
      <c r="C99" s="17"/>
      <c r="D99" s="18"/>
      <c r="E99" s="18"/>
      <c r="F99" s="18"/>
      <c r="G99" s="17"/>
      <c r="H99" s="47"/>
      <c r="I99" s="48"/>
      <c r="J99" s="49" t="s">
        <v>53</v>
      </c>
      <c r="K99" s="50" t="str">
        <f>K97</f>
        <v/>
      </c>
    </row>
    <row r="100" spans="1:11" x14ac:dyDescent="0.25">
      <c r="A100" s="71"/>
    </row>
  </sheetData>
  <sheetProtection algorithmName="SHA-512" hashValue="V9i4W8Nqx0TDsjDxUUxtB9jO06Q+eNNFH7RUvY7U04pD3ihP4O/I6F8UwzxP7xKdApCwU9jJHCUIus2CV5bi1w==" saltValue="bHSGaEl1bG7FwmbXtSUT9A==" spinCount="100000" sheet="1" objects="1" scenarios="1"/>
  <mergeCells count="8">
    <mergeCell ref="F56:H56"/>
    <mergeCell ref="I56:K56"/>
    <mergeCell ref="G17:H17"/>
    <mergeCell ref="I17:K17"/>
    <mergeCell ref="G37:H37"/>
    <mergeCell ref="I37:K37"/>
    <mergeCell ref="G42:H42"/>
    <mergeCell ref="I42:K42"/>
  </mergeCells>
  <pageMargins left="0.70866141732283472" right="0.70866141732283472" top="0.74803149606299213" bottom="0.74803149606299213" header="0.31496062992125984" footer="0.31496062992125984"/>
  <pageSetup scale="75" fitToHeight="0" orientation="portrait" r:id="rId1"/>
  <headerFooter>
    <oddFooter>&amp;L&amp;8© CORPIQ 2018 - Tous droits réservés</oddFooter>
  </headerFooter>
  <rowBreaks count="1" manualBreakCount="1">
    <brk id="53"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C5" sqref="C5"/>
    </sheetView>
  </sheetViews>
  <sheetFormatPr baseColWidth="10" defaultRowHeight="15" x14ac:dyDescent="0.25"/>
  <cols>
    <col min="1" max="1" width="35.42578125" customWidth="1"/>
    <col min="2" max="3" width="24.28515625" style="3" customWidth="1"/>
    <col min="4" max="4" width="19" customWidth="1"/>
  </cols>
  <sheetData>
    <row r="1" spans="1:3" ht="18.75" x14ac:dyDescent="0.25">
      <c r="B1" s="58" t="s">
        <v>27</v>
      </c>
      <c r="C1" s="57" t="s">
        <v>15</v>
      </c>
    </row>
    <row r="2" spans="1:3" ht="24.75" customHeight="1" x14ac:dyDescent="0.25">
      <c r="A2" t="s">
        <v>22</v>
      </c>
      <c r="B2" s="24">
        <v>-1.2999999999999999E-2</v>
      </c>
      <c r="C2" s="19">
        <v>-1.2999999999999999E-2</v>
      </c>
    </row>
    <row r="3" spans="1:3" ht="24.75" customHeight="1" x14ac:dyDescent="0.25">
      <c r="A3" t="s">
        <v>24</v>
      </c>
      <c r="B3" s="24">
        <v>2.5000000000000001E-2</v>
      </c>
      <c r="C3" s="19">
        <v>1.7999999999999999E-2</v>
      </c>
    </row>
    <row r="4" spans="1:3" ht="24.75" customHeight="1" x14ac:dyDescent="0.25">
      <c r="A4" t="s">
        <v>74</v>
      </c>
      <c r="B4" s="24">
        <v>-2.8000000000000001E-2</v>
      </c>
      <c r="C4" s="19">
        <v>-1.4999999999999999E-2</v>
      </c>
    </row>
    <row r="5" spans="1:3" ht="24.75" customHeight="1" x14ac:dyDescent="0.25">
      <c r="A5" t="s">
        <v>25</v>
      </c>
      <c r="B5" s="24">
        <v>2.1000000000000001E-2</v>
      </c>
      <c r="C5" s="19">
        <v>3.6999999999999998E-2</v>
      </c>
    </row>
    <row r="6" spans="1:3" ht="24.75" customHeight="1" x14ac:dyDescent="0.25">
      <c r="A6" t="s">
        <v>29</v>
      </c>
      <c r="B6" s="24">
        <v>2.9000000000000001E-2</v>
      </c>
      <c r="C6" s="19">
        <v>2.9000000000000001E-2</v>
      </c>
    </row>
    <row r="7" spans="1:3" ht="24.75" customHeight="1" x14ac:dyDescent="0.25">
      <c r="A7" t="s">
        <v>26</v>
      </c>
      <c r="B7" s="24">
        <v>1.9E-2</v>
      </c>
      <c r="C7" s="19">
        <v>2.1000000000000001E-2</v>
      </c>
    </row>
    <row r="8" spans="1:3" ht="24.75" customHeight="1" x14ac:dyDescent="0.25">
      <c r="A8" t="s">
        <v>70</v>
      </c>
      <c r="B8" s="24">
        <v>0.01</v>
      </c>
      <c r="C8" s="19">
        <v>2.7E-2</v>
      </c>
    </row>
    <row r="9" spans="1:3" ht="24.75" customHeight="1" x14ac:dyDescent="0.25">
      <c r="A9" t="s">
        <v>71</v>
      </c>
      <c r="B9" s="24">
        <v>3.1E-2</v>
      </c>
      <c r="C9" s="19">
        <v>6.5000000000000002E-2</v>
      </c>
    </row>
    <row r="10" spans="1:3" ht="24.75" customHeight="1" x14ac:dyDescent="0.25">
      <c r="A10" t="s">
        <v>72</v>
      </c>
      <c r="B10" s="24">
        <v>3.1E-2</v>
      </c>
      <c r="C10" s="19">
        <v>6.5000000000000002E-2</v>
      </c>
    </row>
    <row r="11" spans="1:3" ht="24.75" customHeight="1" x14ac:dyDescent="0.25">
      <c r="A11" t="s">
        <v>76</v>
      </c>
      <c r="B11" s="24">
        <v>0.05</v>
      </c>
      <c r="C11" s="19">
        <v>7.0000000000000007E-2</v>
      </c>
    </row>
  </sheetData>
  <sheetProtection algorithmName="SHA-512" hashValue="c2MaLd7BIKu6FX/JmXgFSPiSdgMHACQe7J6Qj4pDl2bMtnDMFb0HAraF+6EMSnqEXNqY8ohBohmb1MOjwWjClQ==" saltValue="5mkSN2UvRA8ck5Vn036it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Instructions</vt:lpstr>
      <vt:lpstr>Calculateur</vt:lpstr>
      <vt:lpstr>Variables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Calculateur d'augmentation de loyer</dc:title>
  <dc:creator>CORPIQ</dc:creator>
  <cp:keywords>Calculateur de loyer</cp:keywords>
  <cp:lastModifiedBy>Simon Jacob</cp:lastModifiedBy>
  <cp:lastPrinted>2018-02-07T14:29:46Z</cp:lastPrinted>
  <dcterms:created xsi:type="dcterms:W3CDTF">2018-02-06T14:13:31Z</dcterms:created>
  <dcterms:modified xsi:type="dcterms:W3CDTF">2020-02-10T19:22:24Z</dcterms:modified>
  <cp:category>Loyer</cp:category>
</cp:coreProperties>
</file>